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55" windowHeight="3300" tabRatio="864" activeTab="10"/>
  </bookViews>
  <sheets>
    <sheet name="zbiorcz inf. PFOŚi GW" sheetId="1" r:id="rId1"/>
    <sheet name="I-III" sheetId="2" r:id="rId2"/>
    <sheet name="I-IV" sheetId="3" r:id="rId3"/>
    <sheet name="I-V" sheetId="4" r:id="rId4"/>
    <sheet name="I-VI" sheetId="5" r:id="rId5"/>
    <sheet name="I-VII" sheetId="6" r:id="rId6"/>
    <sheet name="I-VIII" sheetId="7" r:id="rId7"/>
    <sheet name="I-IX" sheetId="8" r:id="rId8"/>
    <sheet name="I-X" sheetId="9" r:id="rId9"/>
    <sheet name="I-XI" sheetId="10" r:id="rId10"/>
    <sheet name="I-XII" sheetId="11" r:id="rId11"/>
  </sheets>
  <definedNames>
    <definedName name="_xlnm.Print_Area" localSheetId="1">'I-III'!$A$1:$E$42</definedName>
    <definedName name="_xlnm.Print_Area" localSheetId="2">'I-IV'!$A$1:$E$39</definedName>
  </definedNames>
  <calcPr fullCalcOnLoad="1"/>
</workbook>
</file>

<file path=xl/sharedStrings.xml><?xml version="1.0" encoding="utf-8"?>
<sst xmlns="http://schemas.openxmlformats.org/spreadsheetml/2006/main" count="543" uniqueCount="84">
  <si>
    <t>WYKONANIE    PRZYCHODÓW   I   WYDATKÓW</t>
  </si>
  <si>
    <t>POWIATOWEGO   FUNDUSZU   OCHRONY   ŚRODOWISKA</t>
  </si>
  <si>
    <t xml:space="preserve"> </t>
  </si>
  <si>
    <t xml:space="preserve">             (w   złotych)</t>
  </si>
  <si>
    <t>Plan</t>
  </si>
  <si>
    <t>Wykonanie</t>
  </si>
  <si>
    <t>Lp.</t>
  </si>
  <si>
    <t>Wyszczególnienie</t>
  </si>
  <si>
    <t>na</t>
  </si>
  <si>
    <t>po</t>
  </si>
  <si>
    <t>za okres</t>
  </si>
  <si>
    <t>zmianach</t>
  </si>
  <si>
    <t xml:space="preserve"> 1.01 - 28.02.</t>
  </si>
  <si>
    <t xml:space="preserve"> 1.01 -30.03.</t>
  </si>
  <si>
    <t xml:space="preserve"> 1.01 - 30.04.</t>
  </si>
  <si>
    <t xml:space="preserve"> 1.01 - 31.05.</t>
  </si>
  <si>
    <t xml:space="preserve"> 1.01 - 30.06.</t>
  </si>
  <si>
    <t xml:space="preserve"> 1.01 - 31.07.</t>
  </si>
  <si>
    <t xml:space="preserve"> 1.01 - 31.08.</t>
  </si>
  <si>
    <t xml:space="preserve"> 1.01 - 30.09.</t>
  </si>
  <si>
    <t xml:space="preserve"> 1.01 - 31.10.</t>
  </si>
  <si>
    <t xml:space="preserve"> 1.01 - 30.11.</t>
  </si>
  <si>
    <t xml:space="preserve"> 1.01 - 31.12.</t>
  </si>
  <si>
    <t>1</t>
  </si>
  <si>
    <t>2</t>
  </si>
  <si>
    <t>3</t>
  </si>
  <si>
    <t>I.</t>
  </si>
  <si>
    <t xml:space="preserve"> STAN   FUNDUSZU   NA   POCZĄTEK   OKRESU</t>
  </si>
  <si>
    <t>II.</t>
  </si>
  <si>
    <t xml:space="preserve"> P R Z Y C H O D Y</t>
  </si>
  <si>
    <t xml:space="preserve"> z tego :</t>
  </si>
  <si>
    <t>1.</t>
  </si>
  <si>
    <t>III.</t>
  </si>
  <si>
    <t xml:space="preserve"> SUMA  BILANSOWA   ( I + II )</t>
  </si>
  <si>
    <t>IV.</t>
  </si>
  <si>
    <t>W Y D A T K I</t>
  </si>
  <si>
    <t>V.</t>
  </si>
  <si>
    <t xml:space="preserve"> STAN   FUNDUSZU   NA   KONIEC   OKRESU</t>
  </si>
  <si>
    <t>VI.</t>
  </si>
  <si>
    <t xml:space="preserve"> SUMA   BILANSOWA    ( IV + V )</t>
  </si>
  <si>
    <t xml:space="preserve">         WYKONANIE    PRZYCHODÓW   I  WYDATKÓW</t>
  </si>
  <si>
    <t xml:space="preserve">I   GOSPODARKI   WODNEJ  </t>
  </si>
  <si>
    <t>Wyk.</t>
  </si>
  <si>
    <t>w</t>
  </si>
  <si>
    <t>2.</t>
  </si>
  <si>
    <t xml:space="preserve"> W Y D A T K I</t>
  </si>
  <si>
    <t>Odsetki bankowe</t>
  </si>
  <si>
    <t>Przelewy dystrybucyjne z tytułu:</t>
  </si>
  <si>
    <t xml:space="preserve">  - 10 % wpływów  za składowanie odpadów,</t>
  </si>
  <si>
    <t xml:space="preserve">  - 10 % wpływów z opłat i kar za pozostałe rodzaje gospodarczego 
     korzystania ze środowiska i dokonywania  w nim zmian oraz
     szczególnego korzystania z wód  i urządzeń wodnych</t>
  </si>
  <si>
    <t>Plan na</t>
  </si>
  <si>
    <t>%</t>
  </si>
  <si>
    <t>WYKONANIE    PRZYCHODÓW   I  WYDATKÓW</t>
  </si>
  <si>
    <t>w zł</t>
  </si>
  <si>
    <t xml:space="preserve">na </t>
  </si>
  <si>
    <t xml:space="preserve">  - 10 % wpływów z opłat i kar za pozostałe rodzaje
    gospodarczego korzystania ze środowiska i dokonywania
    w nim zmian oraz szczególnego korzystania 
    z wód  i urządzeń wodnych</t>
  </si>
  <si>
    <t xml:space="preserve">            ZA  OKRES  OD  1.01.2001 R.  DO  30.11.2001  R.</t>
  </si>
  <si>
    <t>30.11.2001 r.</t>
  </si>
  <si>
    <t>31.10.2001 r.</t>
  </si>
  <si>
    <t>30.09.2001 r.</t>
  </si>
  <si>
    <t>31.08.2001 r.</t>
  </si>
  <si>
    <t xml:space="preserve">            ZA  OKRES  OD  1.01.2001 R.  DO  31.07.2001  R.</t>
  </si>
  <si>
    <t>31.07.2001 r.</t>
  </si>
  <si>
    <t>ZA  I PÓŁROCZE 2001 ROKU</t>
  </si>
  <si>
    <t>30.06.2001 r.</t>
  </si>
  <si>
    <t xml:space="preserve">            ZA  OKRES  OD  1.01.2001 R.  DO  31.05.2001  R.</t>
  </si>
  <si>
    <t>1.01.2001 r.</t>
  </si>
  <si>
    <t xml:space="preserve">            ZA  OKRES  OD  1.01.2001 R.  DO  30.04.2001  R.</t>
  </si>
  <si>
    <t xml:space="preserve">            ZA  OKRES  OD  1.01.2001 R.  DO  31.03.2001  R.</t>
  </si>
  <si>
    <t xml:space="preserve">I   GOSPODARKI   WODNEJ  ROK 2001 </t>
  </si>
  <si>
    <t>Realizacja przedsięwzięć związanych ze składowaniem i unieszkodliwianiem odpadów, w tym współfinansowanie inwestycji ekologicznych o charakterze ponadgminnym 
(w tym 3,5 mln zł na zagospodarowanie odpadów)</t>
  </si>
  <si>
    <t>Wsk. %</t>
  </si>
  <si>
    <t>(4 : 3)</t>
  </si>
  <si>
    <t>ZA  OKRES  OD  01.01.2001 R.  DO  31.08.2001  R.</t>
  </si>
  <si>
    <t>ZA  OKRES  OD  1.01.2001 R.  DO  30.09.2001  R.</t>
  </si>
  <si>
    <t>ZA  OKRES  OD  1.01.2001 R.  DO  31.10.2001  R.</t>
  </si>
  <si>
    <t xml:space="preserve">  -  10 % wpływów z opłat i kar  za składowanie
      i magazynowanie odpadów,</t>
  </si>
  <si>
    <t xml:space="preserve">  -  10 % wpływów z opłat i kar  za korzystanie ze środowiska
      i administracyjnych kar pieniężnych pobieranych na
      podstawie ustawy - Prawo ochrony środowiska oraz
      przepisów szczególnych</t>
  </si>
  <si>
    <t xml:space="preserve">Realizacja przedsięwzięć związanych ze składowaniem i unieszkodliwianiem odpadów, w tym współfinansowanie inwestycji ekologicznych o charakterze ponadgminnym 
</t>
  </si>
  <si>
    <t>Plan
na 
31.12.2001 r.</t>
  </si>
  <si>
    <t>Wyk.
w %
(4 : 3)</t>
  </si>
  <si>
    <t xml:space="preserve">1.17. WYKONANIE    PRZYCHODÓW   I  WYDATKÓW  POWIATOWEGO  </t>
  </si>
  <si>
    <t xml:space="preserve">          FUNDUSZU   OCHRONY   ŚRODOWISKA  I  GOSPODARKI  WODNEJ  </t>
  </si>
  <si>
    <t xml:space="preserve">          ZA 2001 ROK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</si>
</sst>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\(#,##0\)"/>
    <numFmt numFmtId="165" formatCode="#,##0.0_);\(#,##0.0\)"/>
    <numFmt numFmtId="166" formatCode="0.000"/>
    <numFmt numFmtId="167" formatCode="#,##0.0"/>
    <numFmt numFmtId="168" formatCode="0.0"/>
    <numFmt numFmtId="169" formatCode="_-* #,##0.0\ _z_ł_-;\-* #,##0.0\ _z_ł_-;_-* &quot;-&quot;??\ _z_ł_-;_-@_-"/>
    <numFmt numFmtId="170" formatCode="_-* #,##0\ _z_ł_-;\-* #,##0\ _z_ł_-;_-* &quot;-&quot;??\ _z_ł_-;_-@_-"/>
  </numFmts>
  <fonts count="14">
    <font>
      <sz val="10"/>
      <name val="Arial CE"/>
      <family val="0"/>
    </font>
    <font>
      <sz val="12"/>
      <name val="Arial CE"/>
      <family val="2"/>
    </font>
    <font>
      <b/>
      <sz val="2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22"/>
      <name val="Arial CE"/>
      <family val="2"/>
    </font>
    <font>
      <b/>
      <sz val="21"/>
      <name val="Arial CE"/>
      <family val="2"/>
    </font>
    <font>
      <b/>
      <sz val="20"/>
      <name val="Arial CE"/>
      <family val="2"/>
    </font>
    <font>
      <b/>
      <i/>
      <sz val="12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2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 applyProtection="1">
      <alignment/>
      <protection/>
    </xf>
    <xf numFmtId="164" fontId="1" fillId="2" borderId="3" xfId="0" applyNumberFormat="1" applyFont="1" applyFill="1" applyBorder="1" applyAlignment="1" applyProtection="1">
      <alignment/>
      <protection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 applyProtection="1">
      <alignment/>
      <protection/>
    </xf>
    <xf numFmtId="164" fontId="3" fillId="2" borderId="3" xfId="0" applyNumberFormat="1" applyFont="1" applyFill="1" applyBorder="1" applyAlignment="1" applyProtection="1">
      <alignment/>
      <protection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164" fontId="3" fillId="0" borderId="8" xfId="0" applyNumberFormat="1" applyFont="1" applyBorder="1" applyAlignment="1" applyProtection="1">
      <alignment/>
      <protection/>
    </xf>
    <xf numFmtId="164" fontId="3" fillId="2" borderId="8" xfId="0" applyNumberFormat="1" applyFont="1" applyFill="1" applyBorder="1" applyAlignment="1" applyProtection="1">
      <alignment/>
      <protection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2" borderId="9" xfId="0" applyNumberFormat="1" applyFont="1" applyFill="1" applyBorder="1" applyAlignment="1" applyProtection="1">
      <alignment/>
      <protection/>
    </xf>
    <xf numFmtId="0" fontId="0" fillId="0" borderId="3" xfId="0" applyFont="1" applyBorder="1" applyAlignment="1">
      <alignment/>
    </xf>
    <xf numFmtId="3" fontId="1" fillId="2" borderId="9" xfId="0" applyNumberFormat="1" applyFont="1" applyFill="1" applyBorder="1" applyAlignment="1">
      <alignment/>
    </xf>
    <xf numFmtId="3" fontId="0" fillId="2" borderId="9" xfId="0" applyNumberForma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4" fontId="1" fillId="0" borderId="11" xfId="0" applyNumberFormat="1" applyFont="1" applyBorder="1" applyAlignment="1" applyProtection="1">
      <alignment/>
      <protection/>
    </xf>
    <xf numFmtId="164" fontId="1" fillId="2" borderId="11" xfId="0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 applyProtection="1">
      <alignment/>
      <protection/>
    </xf>
    <xf numFmtId="164" fontId="1" fillId="2" borderId="13" xfId="0" applyNumberFormat="1" applyFont="1" applyFill="1" applyBorder="1" applyAlignment="1" applyProtection="1">
      <alignment/>
      <protection/>
    </xf>
    <xf numFmtId="164" fontId="1" fillId="2" borderId="3" xfId="0" applyNumberFormat="1" applyFont="1" applyFill="1" applyBorder="1" applyAlignment="1" applyProtection="1">
      <alignment horizontal="right"/>
      <protection/>
    </xf>
    <xf numFmtId="0" fontId="5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64" fontId="1" fillId="0" borderId="8" xfId="0" applyNumberFormat="1" applyFont="1" applyBorder="1" applyAlignment="1" applyProtection="1">
      <alignment/>
      <protection/>
    </xf>
    <xf numFmtId="164" fontId="1" fillId="2" borderId="8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5" xfId="0" applyNumberFormat="1" applyFont="1" applyBorder="1" applyAlignment="1" applyProtection="1">
      <alignment/>
      <protection/>
    </xf>
    <xf numFmtId="164" fontId="1" fillId="2" borderId="15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5" fontId="1" fillId="0" borderId="17" xfId="0" applyNumberFormat="1" applyFont="1" applyBorder="1" applyAlignment="1" applyProtection="1">
      <alignment/>
      <protection/>
    </xf>
    <xf numFmtId="165" fontId="3" fillId="0" borderId="17" xfId="0" applyNumberFormat="1" applyFont="1" applyBorder="1" applyAlignment="1" applyProtection="1">
      <alignment/>
      <protection/>
    </xf>
    <xf numFmtId="165" fontId="3" fillId="0" borderId="19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 horizontal="center"/>
    </xf>
    <xf numFmtId="165" fontId="1" fillId="0" borderId="17" xfId="0" applyNumberFormat="1" applyFont="1" applyBorder="1" applyAlignment="1" applyProtection="1">
      <alignment/>
      <protection/>
    </xf>
    <xf numFmtId="165" fontId="1" fillId="0" borderId="20" xfId="0" applyNumberFormat="1" applyFont="1" applyBorder="1" applyAlignment="1" applyProtection="1">
      <alignment/>
      <protection/>
    </xf>
    <xf numFmtId="165" fontId="1" fillId="0" borderId="21" xfId="0" applyNumberFormat="1" applyFont="1" applyBorder="1" applyAlignment="1" applyProtection="1">
      <alignment/>
      <protection/>
    </xf>
    <xf numFmtId="165" fontId="1" fillId="0" borderId="22" xfId="0" applyNumberFormat="1" applyFont="1" applyBorder="1" applyAlignment="1" applyProtection="1">
      <alignment/>
      <protection/>
    </xf>
    <xf numFmtId="165" fontId="1" fillId="0" borderId="23" xfId="0" applyNumberFormat="1" applyFont="1" applyBorder="1" applyAlignment="1" applyProtection="1">
      <alignment/>
      <protection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1" fillId="2" borderId="25" xfId="0" applyNumberFormat="1" applyFont="1" applyFill="1" applyBorder="1" applyAlignment="1" applyProtection="1">
      <alignment/>
      <protection/>
    </xf>
    <xf numFmtId="0" fontId="3" fillId="2" borderId="3" xfId="0" applyFont="1" applyFill="1" applyBorder="1" applyAlignment="1">
      <alignment horizontal="left"/>
    </xf>
    <xf numFmtId="164" fontId="3" fillId="2" borderId="9" xfId="0" applyNumberFormat="1" applyFont="1" applyFill="1" applyBorder="1" applyAlignment="1" applyProtection="1">
      <alignment/>
      <protection/>
    </xf>
    <xf numFmtId="164" fontId="3" fillId="2" borderId="25" xfId="0" applyNumberFormat="1" applyFont="1" applyFill="1" applyBorder="1" applyAlignment="1" applyProtection="1">
      <alignment/>
      <protection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164" fontId="3" fillId="2" borderId="27" xfId="0" applyNumberFormat="1" applyFont="1" applyFill="1" applyBorder="1" applyAlignment="1" applyProtection="1">
      <alignment/>
      <protection/>
    </xf>
    <xf numFmtId="164" fontId="3" fillId="2" borderId="28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3" fontId="0" fillId="2" borderId="25" xfId="0" applyNumberForma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64" fontId="1" fillId="2" borderId="29" xfId="0" applyNumberFormat="1" applyFont="1" applyFill="1" applyBorder="1" applyAlignment="1" applyProtection="1">
      <alignment/>
      <protection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64" fontId="1" fillId="2" borderId="30" xfId="0" applyNumberFormat="1" applyFont="1" applyFill="1" applyBorder="1" applyAlignment="1" applyProtection="1">
      <alignment/>
      <protection/>
    </xf>
    <xf numFmtId="164" fontId="4" fillId="2" borderId="3" xfId="0" applyNumberFormat="1" applyFont="1" applyFill="1" applyBorder="1" applyAlignment="1" applyProtection="1">
      <alignment/>
      <protection/>
    </xf>
    <xf numFmtId="3" fontId="1" fillId="2" borderId="25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64" fontId="1" fillId="2" borderId="28" xfId="0" applyNumberFormat="1" applyFont="1" applyFill="1" applyBorder="1" applyAlignment="1" applyProtection="1">
      <alignment/>
      <protection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164" fontId="1" fillId="2" borderId="31" xfId="0" applyNumberFormat="1" applyFont="1" applyFill="1" applyBorder="1" applyAlignment="1" applyProtection="1">
      <alignment/>
      <protection/>
    </xf>
    <xf numFmtId="0" fontId="1" fillId="0" borderId="32" xfId="0" applyFont="1" applyBorder="1" applyAlignment="1">
      <alignment horizontal="left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64" fontId="1" fillId="2" borderId="0" xfId="0" applyNumberFormat="1" applyFont="1" applyFill="1" applyBorder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1" fillId="3" borderId="3" xfId="0" applyNumberFormat="1" applyFont="1" applyFill="1" applyBorder="1" applyAlignment="1" applyProtection="1">
      <alignment/>
      <protection/>
    </xf>
    <xf numFmtId="164" fontId="3" fillId="3" borderId="3" xfId="0" applyNumberFormat="1" applyFont="1" applyFill="1" applyBorder="1" applyAlignment="1" applyProtection="1">
      <alignment/>
      <protection/>
    </xf>
    <xf numFmtId="164" fontId="3" fillId="3" borderId="8" xfId="0" applyNumberFormat="1" applyFont="1" applyFill="1" applyBorder="1" applyAlignment="1" applyProtection="1">
      <alignment/>
      <protection/>
    </xf>
    <xf numFmtId="164" fontId="1" fillId="3" borderId="11" xfId="0" applyNumberFormat="1" applyFont="1" applyFill="1" applyBorder="1" applyAlignment="1" applyProtection="1">
      <alignment/>
      <protection/>
    </xf>
    <xf numFmtId="164" fontId="1" fillId="3" borderId="13" xfId="0" applyNumberFormat="1" applyFont="1" applyFill="1" applyBorder="1" applyAlignment="1" applyProtection="1">
      <alignment/>
      <protection/>
    </xf>
    <xf numFmtId="164" fontId="1" fillId="3" borderId="8" xfId="0" applyNumberFormat="1" applyFont="1" applyFill="1" applyBorder="1" applyAlignment="1" applyProtection="1">
      <alignment/>
      <protection/>
    </xf>
    <xf numFmtId="164" fontId="1" fillId="3" borderId="15" xfId="0" applyNumberFormat="1" applyFont="1" applyFill="1" applyBorder="1" applyAlignment="1" applyProtection="1">
      <alignment/>
      <protection/>
    </xf>
    <xf numFmtId="0" fontId="3" fillId="1" borderId="3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164" fontId="1" fillId="1" borderId="3" xfId="0" applyNumberFormat="1" applyFont="1" applyFill="1" applyBorder="1" applyAlignment="1" applyProtection="1">
      <alignment/>
      <protection/>
    </xf>
    <xf numFmtId="164" fontId="3" fillId="1" borderId="3" xfId="0" applyNumberFormat="1" applyFont="1" applyFill="1" applyBorder="1" applyAlignment="1" applyProtection="1">
      <alignment/>
      <protection/>
    </xf>
    <xf numFmtId="164" fontId="3" fillId="1" borderId="8" xfId="0" applyNumberFormat="1" applyFont="1" applyFill="1" applyBorder="1" applyAlignment="1" applyProtection="1">
      <alignment/>
      <protection/>
    </xf>
    <xf numFmtId="164" fontId="1" fillId="1" borderId="11" xfId="0" applyNumberFormat="1" applyFont="1" applyFill="1" applyBorder="1" applyAlignment="1" applyProtection="1">
      <alignment/>
      <protection/>
    </xf>
    <xf numFmtId="164" fontId="1" fillId="1" borderId="13" xfId="0" applyNumberFormat="1" applyFont="1" applyFill="1" applyBorder="1" applyAlignment="1" applyProtection="1">
      <alignment/>
      <protection/>
    </xf>
    <xf numFmtId="164" fontId="1" fillId="1" borderId="8" xfId="0" applyNumberFormat="1" applyFont="1" applyFill="1" applyBorder="1" applyAlignment="1" applyProtection="1">
      <alignment/>
      <protection/>
    </xf>
    <xf numFmtId="164" fontId="1" fillId="1" borderId="15" xfId="0" applyNumberFormat="1" applyFont="1" applyFill="1" applyBorder="1" applyAlignment="1" applyProtection="1">
      <alignment/>
      <protection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3" fontId="3" fillId="0" borderId="17" xfId="15" applyFont="1" applyBorder="1" applyAlignment="1" applyProtection="1">
      <alignment/>
      <protection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9" fillId="2" borderId="3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3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 vertical="top"/>
    </xf>
    <xf numFmtId="0" fontId="1" fillId="0" borderId="32" xfId="0" applyFont="1" applyBorder="1" applyAlignment="1">
      <alignment horizontal="left" wrapText="1"/>
    </xf>
    <xf numFmtId="0" fontId="12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3" fillId="1" borderId="3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="75" zoomScaleNormal="75" workbookViewId="0" topLeftCell="A25">
      <selection activeCell="B31" sqref="B31"/>
    </sheetView>
  </sheetViews>
  <sheetFormatPr defaultColWidth="9.00390625" defaultRowHeight="12.75"/>
  <cols>
    <col min="1" max="1" width="3.375" style="0" customWidth="1"/>
    <col min="2" max="2" width="53.875" style="0" customWidth="1"/>
    <col min="3" max="3" width="12.75390625" style="0" customWidth="1"/>
    <col min="4" max="4" width="12.375" style="0" customWidth="1"/>
    <col min="5" max="5" width="11.75390625" style="0" hidden="1" customWidth="1"/>
    <col min="6" max="6" width="11.375" style="0" customWidth="1"/>
    <col min="7" max="7" width="11.75390625" style="0" customWidth="1"/>
    <col min="8" max="8" width="11.375" style="0" customWidth="1"/>
    <col min="9" max="9" width="11.75390625" style="0" customWidth="1"/>
    <col min="10" max="10" width="12.875" style="0" customWidth="1"/>
    <col min="11" max="11" width="12.625" style="0" customWidth="1"/>
    <col min="12" max="12" width="11.625" style="0" customWidth="1"/>
    <col min="13" max="13" width="11.75390625" style="0" customWidth="1"/>
    <col min="14" max="14" width="11.625" style="0" customWidth="1"/>
    <col min="15" max="15" width="11.375" style="0" customWidth="1"/>
    <col min="16" max="16" width="10.8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>
      <c r="A2" s="2" t="s">
        <v>0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</row>
    <row r="3" spans="1:16" ht="30">
      <c r="A3" s="2" t="s">
        <v>1</v>
      </c>
      <c r="B3" s="3"/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</row>
    <row r="4" spans="1:16" ht="30">
      <c r="A4" s="2" t="s">
        <v>69</v>
      </c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</row>
    <row r="5" spans="1:16" ht="30">
      <c r="A5" s="4"/>
      <c r="B5" s="5"/>
      <c r="C5" s="5"/>
      <c r="D5" s="5"/>
      <c r="E5" s="5"/>
      <c r="F5" s="5"/>
      <c r="G5" s="5"/>
      <c r="H5" s="5"/>
      <c r="I5" s="5"/>
      <c r="J5" s="1"/>
      <c r="K5" s="1"/>
      <c r="L5" s="1"/>
      <c r="M5" s="1"/>
      <c r="N5" s="1"/>
      <c r="O5" s="1"/>
      <c r="P5" s="1"/>
    </row>
    <row r="6" spans="1:16" ht="15.75">
      <c r="A6" s="6"/>
      <c r="B6" s="7" t="s">
        <v>2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6.5" thickBot="1">
      <c r="A7" s="8" t="s">
        <v>2</v>
      </c>
      <c r="B7" s="9"/>
      <c r="C7" s="9"/>
      <c r="D7" s="10" t="s">
        <v>3</v>
      </c>
      <c r="E7" s="10"/>
      <c r="F7" s="10"/>
      <c r="G7" s="10"/>
      <c r="H7" s="11"/>
      <c r="I7" s="11"/>
      <c r="J7" s="1"/>
      <c r="K7" s="1"/>
      <c r="L7" s="1"/>
      <c r="M7" s="1"/>
      <c r="N7" s="1"/>
      <c r="O7" s="1"/>
      <c r="P7" s="1"/>
    </row>
    <row r="8" spans="1:16" ht="15.75">
      <c r="A8" s="71"/>
      <c r="B8" s="72"/>
      <c r="C8" s="15" t="s">
        <v>4</v>
      </c>
      <c r="D8" s="15" t="s">
        <v>4</v>
      </c>
      <c r="E8" s="15" t="s">
        <v>4</v>
      </c>
      <c r="F8" s="15" t="s">
        <v>5</v>
      </c>
      <c r="G8" s="15" t="s">
        <v>5</v>
      </c>
      <c r="H8" s="15" t="s">
        <v>5</v>
      </c>
      <c r="I8" s="15" t="s">
        <v>5</v>
      </c>
      <c r="J8" s="16" t="s">
        <v>5</v>
      </c>
      <c r="K8" s="16" t="s">
        <v>5</v>
      </c>
      <c r="L8" s="16" t="s">
        <v>5</v>
      </c>
      <c r="M8" s="16" t="s">
        <v>5</v>
      </c>
      <c r="N8" s="16" t="s">
        <v>5</v>
      </c>
      <c r="O8" s="16" t="s">
        <v>5</v>
      </c>
      <c r="P8" s="73" t="s">
        <v>5</v>
      </c>
    </row>
    <row r="9" spans="1:16" ht="15.75">
      <c r="A9" s="74" t="s">
        <v>6</v>
      </c>
      <c r="B9" s="15" t="s">
        <v>7</v>
      </c>
      <c r="C9" s="15" t="s">
        <v>8</v>
      </c>
      <c r="D9" s="15" t="s">
        <v>9</v>
      </c>
      <c r="E9" s="15" t="s">
        <v>9</v>
      </c>
      <c r="F9" s="15" t="s">
        <v>10</v>
      </c>
      <c r="G9" s="15" t="s">
        <v>10</v>
      </c>
      <c r="H9" s="15" t="s">
        <v>10</v>
      </c>
      <c r="I9" s="15" t="s">
        <v>10</v>
      </c>
      <c r="J9" s="15" t="s">
        <v>10</v>
      </c>
      <c r="K9" s="15" t="s">
        <v>10</v>
      </c>
      <c r="L9" s="15" t="s">
        <v>10</v>
      </c>
      <c r="M9" s="15" t="s">
        <v>10</v>
      </c>
      <c r="N9" s="15" t="s">
        <v>10</v>
      </c>
      <c r="O9" s="15" t="s">
        <v>10</v>
      </c>
      <c r="P9" s="75" t="s">
        <v>10</v>
      </c>
    </row>
    <row r="10" spans="1:16" ht="15.75">
      <c r="A10" s="71"/>
      <c r="B10" s="72"/>
      <c r="C10" s="15" t="s">
        <v>66</v>
      </c>
      <c r="D10" s="15" t="s">
        <v>11</v>
      </c>
      <c r="E10" s="15" t="s">
        <v>11</v>
      </c>
      <c r="F10" s="15" t="s">
        <v>12</v>
      </c>
      <c r="G10" s="15" t="s">
        <v>13</v>
      </c>
      <c r="H10" s="15" t="s">
        <v>14</v>
      </c>
      <c r="I10" s="15" t="s">
        <v>15</v>
      </c>
      <c r="J10" s="15" t="s">
        <v>16</v>
      </c>
      <c r="K10" s="15" t="s">
        <v>17</v>
      </c>
      <c r="L10" s="15" t="s">
        <v>18</v>
      </c>
      <c r="M10" s="15" t="s">
        <v>19</v>
      </c>
      <c r="N10" s="15" t="s">
        <v>20</v>
      </c>
      <c r="O10" s="15" t="s">
        <v>21</v>
      </c>
      <c r="P10" s="75" t="s">
        <v>22</v>
      </c>
    </row>
    <row r="11" spans="1:16" ht="16.5" thickBot="1">
      <c r="A11" s="76" t="s">
        <v>23</v>
      </c>
      <c r="B11" s="20" t="s">
        <v>24</v>
      </c>
      <c r="C11" s="20" t="s">
        <v>25</v>
      </c>
      <c r="D11" s="20">
        <v>4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77">
        <v>15</v>
      </c>
    </row>
    <row r="12" spans="1:16" ht="15">
      <c r="A12" s="78"/>
      <c r="B12" s="79"/>
      <c r="C12" s="24"/>
      <c r="D12" s="24"/>
      <c r="E12" s="24"/>
      <c r="F12" s="34"/>
      <c r="G12" s="24"/>
      <c r="H12" s="24"/>
      <c r="I12" s="24"/>
      <c r="J12" s="24"/>
      <c r="K12" s="24"/>
      <c r="L12" s="24"/>
      <c r="M12" s="24"/>
      <c r="N12" s="24"/>
      <c r="O12" s="24"/>
      <c r="P12" s="80"/>
    </row>
    <row r="13" spans="1:16" ht="15.75">
      <c r="A13" s="74" t="s">
        <v>26</v>
      </c>
      <c r="B13" s="81" t="s">
        <v>27</v>
      </c>
      <c r="C13" s="27">
        <v>4068065</v>
      </c>
      <c r="D13" s="27">
        <f>+C13</f>
        <v>4068065</v>
      </c>
      <c r="E13" s="27">
        <f aca="true" t="shared" si="0" ref="E13:P13">+D13</f>
        <v>4068065</v>
      </c>
      <c r="F13" s="82">
        <f>+E13</f>
        <v>4068065</v>
      </c>
      <c r="G13" s="27">
        <f t="shared" si="0"/>
        <v>4068065</v>
      </c>
      <c r="H13" s="27">
        <f t="shared" si="0"/>
        <v>4068065</v>
      </c>
      <c r="I13" s="27">
        <f t="shared" si="0"/>
        <v>4068065</v>
      </c>
      <c r="J13" s="27">
        <f t="shared" si="0"/>
        <v>4068065</v>
      </c>
      <c r="K13" s="27">
        <f t="shared" si="0"/>
        <v>4068065</v>
      </c>
      <c r="L13" s="27">
        <f t="shared" si="0"/>
        <v>4068065</v>
      </c>
      <c r="M13" s="27">
        <f t="shared" si="0"/>
        <v>4068065</v>
      </c>
      <c r="N13" s="27">
        <f t="shared" si="0"/>
        <v>4068065</v>
      </c>
      <c r="O13" s="27">
        <f t="shared" si="0"/>
        <v>4068065</v>
      </c>
      <c r="P13" s="83">
        <f t="shared" si="0"/>
        <v>4068065</v>
      </c>
    </row>
    <row r="14" spans="1:16" ht="15">
      <c r="A14" s="78"/>
      <c r="B14" s="79"/>
      <c r="C14" s="24"/>
      <c r="D14" s="24"/>
      <c r="E14" s="24"/>
      <c r="F14" s="34"/>
      <c r="G14" s="24"/>
      <c r="H14" s="24"/>
      <c r="I14" s="24"/>
      <c r="J14" s="24"/>
      <c r="K14" s="24"/>
      <c r="L14" s="24"/>
      <c r="M14" s="24"/>
      <c r="N14" s="24"/>
      <c r="O14" s="24"/>
      <c r="P14" s="80"/>
    </row>
    <row r="15" spans="1:16" ht="15.75">
      <c r="A15" s="84" t="s">
        <v>28</v>
      </c>
      <c r="B15" s="85" t="s">
        <v>29</v>
      </c>
      <c r="C15" s="31">
        <f>SUM(C19:C23)</f>
        <v>2350000</v>
      </c>
      <c r="D15" s="31">
        <f aca="true" t="shared" si="1" ref="D15:P15">SUM(D19:D23)</f>
        <v>2350000</v>
      </c>
      <c r="E15" s="31">
        <f t="shared" si="1"/>
        <v>0</v>
      </c>
      <c r="F15" s="86">
        <f t="shared" si="1"/>
        <v>0</v>
      </c>
      <c r="G15" s="31">
        <f t="shared" si="1"/>
        <v>347030</v>
      </c>
      <c r="H15" s="31">
        <f t="shared" si="1"/>
        <v>824522</v>
      </c>
      <c r="I15" s="31">
        <f t="shared" si="1"/>
        <v>1251670</v>
      </c>
      <c r="J15" s="31">
        <f t="shared" si="1"/>
        <v>1342388</v>
      </c>
      <c r="K15" s="31">
        <f t="shared" si="1"/>
        <v>1750554</v>
      </c>
      <c r="L15" s="31">
        <f t="shared" si="1"/>
        <v>2112947</v>
      </c>
      <c r="M15" s="31">
        <f t="shared" si="1"/>
        <v>2209081</v>
      </c>
      <c r="N15" s="31">
        <f t="shared" si="1"/>
        <v>2228847</v>
      </c>
      <c r="O15" s="31">
        <f t="shared" si="1"/>
        <v>2509544</v>
      </c>
      <c r="P15" s="87">
        <f t="shared" si="1"/>
        <v>2816695</v>
      </c>
    </row>
    <row r="16" spans="1:16" ht="15">
      <c r="A16" s="88" t="s">
        <v>2</v>
      </c>
      <c r="B16" s="89" t="s">
        <v>2</v>
      </c>
      <c r="C16" s="24"/>
      <c r="D16" s="24"/>
      <c r="E16" s="24"/>
      <c r="F16" s="34"/>
      <c r="G16" s="24"/>
      <c r="H16" s="24"/>
      <c r="I16" s="24"/>
      <c r="J16" s="24"/>
      <c r="K16" s="24"/>
      <c r="L16" s="24"/>
      <c r="M16" s="24"/>
      <c r="N16" s="24"/>
      <c r="O16" s="24"/>
      <c r="P16" s="80"/>
    </row>
    <row r="17" spans="1:16" ht="15">
      <c r="A17" s="90" t="s">
        <v>2</v>
      </c>
      <c r="B17" s="91" t="s">
        <v>30</v>
      </c>
      <c r="C17" s="24"/>
      <c r="D17" s="24"/>
      <c r="E17" s="24"/>
      <c r="F17" s="34"/>
      <c r="G17" s="34"/>
      <c r="H17" s="148">
        <f>+H19-G19</f>
        <v>409279</v>
      </c>
      <c r="I17" s="148">
        <f>+I19-H19</f>
        <v>335156</v>
      </c>
      <c r="J17" s="148">
        <f aca="true" t="shared" si="2" ref="J17:P17">+J19-I19</f>
        <v>23913</v>
      </c>
      <c r="K17" s="148">
        <f t="shared" si="2"/>
        <v>361343</v>
      </c>
      <c r="L17" s="148">
        <f t="shared" si="2"/>
        <v>353012</v>
      </c>
      <c r="M17" s="148">
        <f t="shared" si="2"/>
        <v>62393</v>
      </c>
      <c r="N17" s="148">
        <f t="shared" si="2"/>
        <v>10142</v>
      </c>
      <c r="O17" s="148">
        <f>+O19-N19</f>
        <v>107020</v>
      </c>
      <c r="P17" s="148">
        <f t="shared" si="2"/>
        <v>285766</v>
      </c>
    </row>
    <row r="18" spans="1:16" ht="15">
      <c r="A18" s="92"/>
      <c r="B18" s="93"/>
      <c r="C18" s="24"/>
      <c r="D18" s="24"/>
      <c r="E18" s="24"/>
      <c r="F18" s="34"/>
      <c r="G18" s="34"/>
      <c r="H18" s="24"/>
      <c r="I18" s="24"/>
      <c r="J18" s="24"/>
      <c r="K18" s="24"/>
      <c r="L18" s="24"/>
      <c r="M18" s="24"/>
      <c r="N18" s="24"/>
      <c r="O18" s="24"/>
      <c r="P18" s="80"/>
    </row>
    <row r="19" spans="1:16" ht="15">
      <c r="A19" s="94" t="s">
        <v>31</v>
      </c>
      <c r="B19" s="111" t="s">
        <v>47</v>
      </c>
      <c r="C19" s="24">
        <v>2200000</v>
      </c>
      <c r="D19" s="24">
        <f>+C19</f>
        <v>2200000</v>
      </c>
      <c r="E19" s="24"/>
      <c r="F19" s="34"/>
      <c r="G19" s="34">
        <f>+'I-III'!$D20</f>
        <v>222212</v>
      </c>
      <c r="H19" s="34">
        <f>+'I-IV'!$D20</f>
        <v>631491</v>
      </c>
      <c r="I19" s="34">
        <f>+'I-V'!$D20</f>
        <v>966647</v>
      </c>
      <c r="J19" s="34">
        <f>+'I-VI'!D19</f>
        <v>990560</v>
      </c>
      <c r="K19" s="34">
        <f>+'I-VII'!D20</f>
        <v>1351903</v>
      </c>
      <c r="L19" s="34">
        <f>+'I-VIII'!D20</f>
        <v>1704915</v>
      </c>
      <c r="M19" s="34">
        <f>+'I-IX'!D20</f>
        <v>1767308</v>
      </c>
      <c r="N19" s="24">
        <f>+'I-X'!D20</f>
        <v>1777450</v>
      </c>
      <c r="O19" s="24">
        <f>+'I-XI'!D20</f>
        <v>1884470</v>
      </c>
      <c r="P19" s="80">
        <f>+'I-XII'!D16</f>
        <v>2170236</v>
      </c>
    </row>
    <row r="20" spans="1:16" ht="15">
      <c r="A20" s="92"/>
      <c r="B20" s="111" t="s">
        <v>48</v>
      </c>
      <c r="C20" s="24"/>
      <c r="D20" s="24"/>
      <c r="E20" s="24"/>
      <c r="F20" s="34"/>
      <c r="G20" s="34"/>
      <c r="H20" s="24"/>
      <c r="I20" s="24"/>
      <c r="J20" s="24"/>
      <c r="K20" s="24"/>
      <c r="L20" s="24"/>
      <c r="M20" s="24"/>
      <c r="N20" s="24"/>
      <c r="O20" s="24"/>
      <c r="P20" s="80"/>
    </row>
    <row r="21" spans="1:16" ht="90">
      <c r="A21" s="90" t="s">
        <v>2</v>
      </c>
      <c r="B21" s="112" t="s">
        <v>49</v>
      </c>
      <c r="C21" s="24"/>
      <c r="D21" s="24"/>
      <c r="E21" s="24"/>
      <c r="F21" s="34"/>
      <c r="G21" s="36"/>
      <c r="H21" s="36"/>
      <c r="I21" s="36"/>
      <c r="J21" s="36"/>
      <c r="K21" s="36"/>
      <c r="L21" s="36"/>
      <c r="M21" s="36"/>
      <c r="N21" s="37"/>
      <c r="O21" s="37"/>
      <c r="P21" s="95"/>
    </row>
    <row r="22" spans="1:16" ht="15">
      <c r="A22" s="92"/>
      <c r="B22" s="93"/>
      <c r="C22" s="24"/>
      <c r="D22" s="24"/>
      <c r="E22" s="24"/>
      <c r="F22" s="34"/>
      <c r="G22" s="34"/>
      <c r="H22" s="24"/>
      <c r="I22" s="24"/>
      <c r="J22" s="24"/>
      <c r="K22" s="24"/>
      <c r="L22" s="24"/>
      <c r="M22" s="24"/>
      <c r="N22" s="24"/>
      <c r="O22" s="24"/>
      <c r="P22" s="80"/>
    </row>
    <row r="23" spans="1:16" ht="15">
      <c r="A23" s="113" t="s">
        <v>44</v>
      </c>
      <c r="B23" s="111" t="s">
        <v>46</v>
      </c>
      <c r="C23" s="24">
        <v>150000</v>
      </c>
      <c r="D23" s="24">
        <f>+C23</f>
        <v>150000</v>
      </c>
      <c r="E23" s="24"/>
      <c r="F23" s="24"/>
      <c r="G23" s="36">
        <f>+'I-III'!D24</f>
        <v>124818</v>
      </c>
      <c r="H23" s="34">
        <f>+'I-IV'!$D24</f>
        <v>193031</v>
      </c>
      <c r="I23" s="34">
        <f>+'I-V'!$D24</f>
        <v>285023</v>
      </c>
      <c r="J23" s="36">
        <f>+'I-VI'!D23</f>
        <v>351828</v>
      </c>
      <c r="K23" s="36">
        <f>+'I-VII'!D24</f>
        <v>398651</v>
      </c>
      <c r="L23" s="36">
        <f>+'I-VIII'!D24</f>
        <v>408032</v>
      </c>
      <c r="M23" s="36">
        <f>+'I-IX'!D24</f>
        <v>441773</v>
      </c>
      <c r="N23" s="36">
        <f>+'I-X'!D24</f>
        <v>451397</v>
      </c>
      <c r="O23" s="36">
        <f>+'I-XI'!D24</f>
        <v>625074</v>
      </c>
      <c r="P23" s="103">
        <f>+'I-XII'!D20</f>
        <v>646459</v>
      </c>
    </row>
    <row r="24" spans="1:16" ht="15">
      <c r="A24" s="90" t="s">
        <v>2</v>
      </c>
      <c r="B24" s="9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80"/>
    </row>
    <row r="25" spans="1:16" ht="15">
      <c r="A25" s="96" t="s">
        <v>2</v>
      </c>
      <c r="B25" s="97" t="s">
        <v>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98"/>
    </row>
    <row r="26" spans="1:16" ht="15.75">
      <c r="A26" s="74" t="s">
        <v>32</v>
      </c>
      <c r="B26" s="81" t="s">
        <v>33</v>
      </c>
      <c r="C26" s="27">
        <f>C15+C13</f>
        <v>6418065</v>
      </c>
      <c r="D26" s="27">
        <f aca="true" t="shared" si="3" ref="D26:P26">D15+D13</f>
        <v>6418065</v>
      </c>
      <c r="E26" s="27">
        <f t="shared" si="3"/>
        <v>4068065</v>
      </c>
      <c r="F26" s="27">
        <f t="shared" si="3"/>
        <v>4068065</v>
      </c>
      <c r="G26" s="27">
        <f>G15+G13</f>
        <v>4415095</v>
      </c>
      <c r="H26" s="27">
        <f>H15+H13</f>
        <v>4892587</v>
      </c>
      <c r="I26" s="27">
        <f t="shared" si="3"/>
        <v>5319735</v>
      </c>
      <c r="J26" s="27">
        <f>J15+J13</f>
        <v>5410453</v>
      </c>
      <c r="K26" s="27">
        <f>J15+J13</f>
        <v>5410453</v>
      </c>
      <c r="L26" s="27">
        <f>L15+L13</f>
        <v>6181012</v>
      </c>
      <c r="M26" s="27">
        <f t="shared" si="3"/>
        <v>6277146</v>
      </c>
      <c r="N26" s="27">
        <f t="shared" si="3"/>
        <v>6296912</v>
      </c>
      <c r="O26" s="27">
        <f t="shared" si="3"/>
        <v>6577609</v>
      </c>
      <c r="P26" s="83">
        <f t="shared" si="3"/>
        <v>6884760</v>
      </c>
    </row>
    <row r="27" spans="1:16" ht="15.75" thickBot="1">
      <c r="A27" s="99"/>
      <c r="B27" s="10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101"/>
    </row>
    <row r="28" spans="1:16" ht="15.75" thickTop="1">
      <c r="A28" s="78"/>
      <c r="B28" s="79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80"/>
    </row>
    <row r="29" spans="1:16" ht="15.75">
      <c r="A29" s="84" t="s">
        <v>34</v>
      </c>
      <c r="B29" s="85" t="s">
        <v>35</v>
      </c>
      <c r="C29" s="31">
        <f>SUM(C31:C32)</f>
        <v>6418000</v>
      </c>
      <c r="D29" s="31">
        <f>SUM(D31:D32)</f>
        <v>6418000</v>
      </c>
      <c r="E29" s="31">
        <f>SUM(E30:E32)</f>
        <v>0</v>
      </c>
      <c r="F29" s="31"/>
      <c r="G29" s="31">
        <v>0</v>
      </c>
      <c r="H29" s="31">
        <v>0</v>
      </c>
      <c r="I29" s="31">
        <f>SUM(I31:I32)</f>
        <v>844957</v>
      </c>
      <c r="J29" s="31">
        <f>SUM(J31:J32)</f>
        <v>1266079</v>
      </c>
      <c r="K29" s="31">
        <f>SUM(K30:K32)</f>
        <v>1515709</v>
      </c>
      <c r="L29" s="31">
        <f>SUM(L30:L32)</f>
        <v>1553338</v>
      </c>
      <c r="M29" s="31">
        <f>SUM(M31:M33)</f>
        <v>2111084</v>
      </c>
      <c r="N29" s="31">
        <f>SUM(N31:N32)</f>
        <v>2598034</v>
      </c>
      <c r="O29" s="31">
        <f>SUM(O31:O33)</f>
        <v>4233266</v>
      </c>
      <c r="P29" s="87">
        <f>SUM(P31:P32)</f>
        <v>4310452</v>
      </c>
    </row>
    <row r="30" spans="1:16" ht="15">
      <c r="A30" s="78"/>
      <c r="B30" s="79"/>
      <c r="C30" s="24"/>
      <c r="D30" s="24"/>
      <c r="E30" s="24"/>
      <c r="F30" s="24"/>
      <c r="G30" s="24"/>
      <c r="H30" s="24"/>
      <c r="I30" s="46"/>
      <c r="J30" s="24"/>
      <c r="K30" s="24"/>
      <c r="L30" s="24"/>
      <c r="M30" s="24"/>
      <c r="N30" s="102"/>
      <c r="O30" s="24"/>
      <c r="P30" s="80"/>
    </row>
    <row r="31" spans="1:16" ht="75">
      <c r="A31" s="114" t="s">
        <v>31</v>
      </c>
      <c r="B31" s="112" t="s">
        <v>70</v>
      </c>
      <c r="C31" s="23">
        <v>6418000</v>
      </c>
      <c r="D31" s="23">
        <f>+C31</f>
        <v>6418000</v>
      </c>
      <c r="E31" s="24"/>
      <c r="F31" s="24"/>
      <c r="G31" s="24">
        <f>+'I-III'!D32</f>
        <v>5800</v>
      </c>
      <c r="H31" s="24">
        <f>+'I-IV'!D32</f>
        <v>170833</v>
      </c>
      <c r="I31" s="24">
        <f>+'I-V'!D32</f>
        <v>844957</v>
      </c>
      <c r="J31" s="24">
        <f>+'I-VI'!D31</f>
        <v>1266079</v>
      </c>
      <c r="K31" s="46">
        <f>+'I-VII'!D32</f>
        <v>1515709</v>
      </c>
      <c r="L31" s="24">
        <f>+'I-VIII'!D32</f>
        <v>1553338</v>
      </c>
      <c r="M31" s="24">
        <f>+'I-IX'!D32</f>
        <v>2111084</v>
      </c>
      <c r="N31" s="24">
        <f>+'I-X'!D32</f>
        <v>2598034</v>
      </c>
      <c r="O31" s="24">
        <f>+'I-XI'!D32</f>
        <v>4233266</v>
      </c>
      <c r="P31" s="80">
        <f>+'I-XII'!D28</f>
        <v>4310452</v>
      </c>
    </row>
    <row r="32" spans="1:16" ht="15">
      <c r="A32" s="115"/>
      <c r="B32" s="116"/>
      <c r="C32" s="23"/>
      <c r="D32" s="23"/>
      <c r="E32" s="24"/>
      <c r="F32" s="24"/>
      <c r="G32" s="24"/>
      <c r="H32" s="117"/>
      <c r="I32" s="118"/>
      <c r="J32" s="117"/>
      <c r="K32" s="118"/>
      <c r="L32" s="117"/>
      <c r="M32" s="117"/>
      <c r="N32" s="117"/>
      <c r="O32" s="117"/>
      <c r="P32" s="80"/>
    </row>
    <row r="33" spans="1:16" ht="15">
      <c r="A33" s="78"/>
      <c r="B33" s="10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80"/>
    </row>
    <row r="34" spans="1:16" ht="15.75">
      <c r="A34" s="74" t="s">
        <v>36</v>
      </c>
      <c r="B34" s="81" t="s">
        <v>37</v>
      </c>
      <c r="C34" s="27">
        <f>+C26-C29</f>
        <v>65</v>
      </c>
      <c r="D34" s="27">
        <f>+D26-D29</f>
        <v>65</v>
      </c>
      <c r="E34" s="27">
        <f>+D34</f>
        <v>65</v>
      </c>
      <c r="F34" s="27">
        <f aca="true" t="shared" si="4" ref="F34:O34">+F26-F29</f>
        <v>4068065</v>
      </c>
      <c r="G34" s="27">
        <f t="shared" si="4"/>
        <v>4415095</v>
      </c>
      <c r="H34" s="27">
        <f t="shared" si="4"/>
        <v>4892587</v>
      </c>
      <c r="I34" s="27">
        <f t="shared" si="4"/>
        <v>4474778</v>
      </c>
      <c r="J34" s="27">
        <f t="shared" si="4"/>
        <v>4144374</v>
      </c>
      <c r="K34" s="27">
        <f>K26-K29</f>
        <v>3894744</v>
      </c>
      <c r="L34" s="27">
        <f t="shared" si="4"/>
        <v>4627674</v>
      </c>
      <c r="M34" s="27">
        <f t="shared" si="4"/>
        <v>4166062</v>
      </c>
      <c r="N34" s="27">
        <f t="shared" si="4"/>
        <v>3698878</v>
      </c>
      <c r="O34" s="27">
        <f t="shared" si="4"/>
        <v>2344343</v>
      </c>
      <c r="P34" s="83">
        <f>P26-P29</f>
        <v>2574308</v>
      </c>
    </row>
    <row r="35" spans="1:16" ht="15.75">
      <c r="A35" s="105"/>
      <c r="B35" s="106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107"/>
    </row>
    <row r="36" spans="1:16" ht="15.75">
      <c r="A36" s="71"/>
      <c r="B36" s="7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80"/>
    </row>
    <row r="37" spans="1:16" ht="15.75">
      <c r="A37" s="74" t="s">
        <v>38</v>
      </c>
      <c r="B37" s="81" t="s">
        <v>39</v>
      </c>
      <c r="C37" s="27">
        <f>C34+C29</f>
        <v>6418065</v>
      </c>
      <c r="D37" s="27">
        <f>D34+D29</f>
        <v>6418065</v>
      </c>
      <c r="E37" s="27">
        <f>E26-E29</f>
        <v>4068065</v>
      </c>
      <c r="F37" s="27">
        <f>F34+F29</f>
        <v>4068065</v>
      </c>
      <c r="G37" s="27">
        <f>G26-G29</f>
        <v>4415095</v>
      </c>
      <c r="H37" s="27">
        <f aca="true" t="shared" si="5" ref="H37:P37">H34+H29</f>
        <v>4892587</v>
      </c>
      <c r="I37" s="27">
        <f t="shared" si="5"/>
        <v>5319735</v>
      </c>
      <c r="J37" s="27">
        <f t="shared" si="5"/>
        <v>5410453</v>
      </c>
      <c r="K37" s="27">
        <f t="shared" si="5"/>
        <v>5410453</v>
      </c>
      <c r="L37" s="27">
        <f t="shared" si="5"/>
        <v>6181012</v>
      </c>
      <c r="M37" s="27">
        <f t="shared" si="5"/>
        <v>6277146</v>
      </c>
      <c r="N37" s="27">
        <f t="shared" si="5"/>
        <v>6296912</v>
      </c>
      <c r="O37" s="27">
        <f t="shared" si="5"/>
        <v>6577609</v>
      </c>
      <c r="P37" s="83">
        <f t="shared" si="5"/>
        <v>6884760</v>
      </c>
    </row>
    <row r="38" spans="1:16" ht="15.75" thickBot="1">
      <c r="A38" s="108"/>
      <c r="B38" s="109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110"/>
    </row>
  </sheetData>
  <printOptions horizontalCentered="1" verticalCentered="1"/>
  <pageMargins left="0.3937007874015748" right="0" top="0.5905511811023623" bottom="0.7874015748031497" header="0.5118110236220472" footer="0.5118110236220472"/>
  <pageSetup horizontalDpi="300" verticalDpi="3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9"/>
  <sheetViews>
    <sheetView showGridLines="0" view="pageBreakPreview" zoomScale="75" zoomScaleNormal="75" zoomScaleSheetLayoutView="75" workbookViewId="0" topLeftCell="A26">
      <selection activeCell="C32" sqref="C32"/>
    </sheetView>
  </sheetViews>
  <sheetFormatPr defaultColWidth="9.00390625" defaultRowHeight="12.75"/>
  <cols>
    <col min="1" max="1" width="4.75390625" style="0" customWidth="1"/>
    <col min="2" max="2" width="73.375" style="0" customWidth="1"/>
    <col min="3" max="4" width="15.125" style="0" customWidth="1"/>
    <col min="5" max="5" width="8.25390625" style="0" customWidth="1"/>
    <col min="7" max="7" width="9.625" style="0" customWidth="1"/>
  </cols>
  <sheetData>
    <row r="2" spans="1:5" ht="15">
      <c r="A2" s="1"/>
      <c r="B2" s="1"/>
      <c r="C2" s="1"/>
      <c r="D2" s="1"/>
      <c r="E2" s="1"/>
    </row>
    <row r="3" spans="1:5" ht="27.75">
      <c r="A3" s="56" t="s">
        <v>40</v>
      </c>
      <c r="B3" s="56"/>
      <c r="C3" s="3"/>
      <c r="D3" s="3"/>
      <c r="E3" s="3"/>
    </row>
    <row r="4" spans="1:5" ht="27.75">
      <c r="A4" s="57" t="s">
        <v>1</v>
      </c>
      <c r="B4" s="3"/>
      <c r="C4" s="3"/>
      <c r="D4" s="3"/>
      <c r="E4" s="3"/>
    </row>
    <row r="5" spans="1:5" ht="27.75">
      <c r="A5" s="57" t="s">
        <v>41</v>
      </c>
      <c r="B5" s="3"/>
      <c r="C5" s="3"/>
      <c r="D5" s="3"/>
      <c r="E5" s="3"/>
    </row>
    <row r="6" spans="1:5" ht="27.75">
      <c r="A6" s="58" t="s">
        <v>56</v>
      </c>
      <c r="B6" s="5"/>
      <c r="C6" s="5"/>
      <c r="D6" s="5"/>
      <c r="E6" s="5"/>
    </row>
    <row r="7" spans="1:5" ht="15.75">
      <c r="A7" s="6"/>
      <c r="B7" s="7" t="s">
        <v>2</v>
      </c>
      <c r="C7" s="1"/>
      <c r="D7" s="1"/>
      <c r="E7" s="1"/>
    </row>
    <row r="8" spans="1:5" ht="16.5" thickBot="1">
      <c r="A8" s="8" t="s">
        <v>2</v>
      </c>
      <c r="B8" s="9"/>
      <c r="C8" s="10" t="s">
        <v>3</v>
      </c>
      <c r="D8" s="10"/>
      <c r="E8" s="11"/>
    </row>
    <row r="9" spans="1:5" ht="15.75">
      <c r="A9" s="12"/>
      <c r="B9" s="13"/>
      <c r="C9" s="14" t="s">
        <v>4</v>
      </c>
      <c r="D9" s="125"/>
      <c r="E9" s="59" t="s">
        <v>42</v>
      </c>
    </row>
    <row r="10" spans="1:5" ht="15.75">
      <c r="A10" s="17" t="s">
        <v>6</v>
      </c>
      <c r="B10" s="14" t="s">
        <v>7</v>
      </c>
      <c r="C10" s="14" t="s">
        <v>8</v>
      </c>
      <c r="D10" s="125" t="s">
        <v>5</v>
      </c>
      <c r="E10" s="59" t="s">
        <v>43</v>
      </c>
    </row>
    <row r="11" spans="1:5" ht="15.75">
      <c r="A11" s="12"/>
      <c r="B11" s="13"/>
      <c r="C11" s="14" t="s">
        <v>57</v>
      </c>
      <c r="D11" s="125"/>
      <c r="E11" s="60" t="s">
        <v>51</v>
      </c>
    </row>
    <row r="12" spans="1:5" ht="16.5" thickBot="1">
      <c r="A12" s="18" t="s">
        <v>23</v>
      </c>
      <c r="B12" s="19" t="s">
        <v>24</v>
      </c>
      <c r="C12" s="19" t="s">
        <v>25</v>
      </c>
      <c r="D12" s="126">
        <v>4</v>
      </c>
      <c r="E12" s="61">
        <v>5</v>
      </c>
    </row>
    <row r="13" spans="1:5" ht="15">
      <c r="A13" s="21"/>
      <c r="B13" s="22"/>
      <c r="C13" s="23"/>
      <c r="D13" s="127"/>
      <c r="E13" s="62"/>
    </row>
    <row r="14" spans="1:5" ht="15.75">
      <c r="A14" s="17" t="s">
        <v>26</v>
      </c>
      <c r="B14" s="25" t="s">
        <v>27</v>
      </c>
      <c r="C14" s="26">
        <f>+'zbiorcz inf. PFOŚi GW'!D13</f>
        <v>4068065</v>
      </c>
      <c r="D14" s="128">
        <f>+C14</f>
        <v>4068065</v>
      </c>
      <c r="E14" s="63">
        <f>+D14*100/C14</f>
        <v>100</v>
      </c>
    </row>
    <row r="15" spans="1:5" ht="15">
      <c r="A15" s="21"/>
      <c r="B15" s="22"/>
      <c r="C15" s="23"/>
      <c r="D15" s="127"/>
      <c r="E15" s="62"/>
    </row>
    <row r="16" spans="1:5" ht="15.75">
      <c r="A16" s="28" t="s">
        <v>28</v>
      </c>
      <c r="B16" s="29" t="s">
        <v>29</v>
      </c>
      <c r="C16" s="30">
        <f>SUM(C20:C24)</f>
        <v>2350000</v>
      </c>
      <c r="D16" s="129">
        <f>SUM(D20:D24)</f>
        <v>2509544</v>
      </c>
      <c r="E16" s="64">
        <f>+D16*100/C16</f>
        <v>106.78910638297873</v>
      </c>
    </row>
    <row r="17" spans="1:5" ht="15">
      <c r="A17" s="32" t="s">
        <v>2</v>
      </c>
      <c r="B17" s="33" t="s">
        <v>2</v>
      </c>
      <c r="C17" s="23"/>
      <c r="D17" s="127"/>
      <c r="E17" s="62"/>
    </row>
    <row r="18" spans="1:5" ht="15">
      <c r="A18" s="32" t="s">
        <v>2</v>
      </c>
      <c r="B18" s="33" t="s">
        <v>30</v>
      </c>
      <c r="C18" s="23"/>
      <c r="D18" s="127"/>
      <c r="E18" s="62"/>
    </row>
    <row r="19" spans="1:5" ht="15">
      <c r="A19" s="21"/>
      <c r="B19" s="22"/>
      <c r="C19" s="23"/>
      <c r="D19" s="127"/>
      <c r="E19" s="62"/>
    </row>
    <row r="20" spans="1:5" ht="15">
      <c r="A20" s="65" t="s">
        <v>31</v>
      </c>
      <c r="B20" s="111" t="s">
        <v>47</v>
      </c>
      <c r="C20" s="23">
        <f>+'zbiorcz inf. PFOŚi GW'!D19</f>
        <v>2200000</v>
      </c>
      <c r="D20" s="127">
        <v>1884470</v>
      </c>
      <c r="E20" s="66">
        <f>+D20*100/C20</f>
        <v>85.65772727272727</v>
      </c>
    </row>
    <row r="21" spans="1:5" ht="30">
      <c r="A21" s="21"/>
      <c r="B21" s="153" t="s">
        <v>76</v>
      </c>
      <c r="C21" s="23"/>
      <c r="D21" s="127"/>
      <c r="E21" s="62"/>
    </row>
    <row r="22" spans="1:5" ht="60">
      <c r="A22" s="32" t="s">
        <v>2</v>
      </c>
      <c r="B22" s="112" t="s">
        <v>77</v>
      </c>
      <c r="C22" s="23"/>
      <c r="D22" s="127"/>
      <c r="E22" s="66"/>
    </row>
    <row r="23" spans="1:5" ht="15">
      <c r="A23" s="21"/>
      <c r="B23" s="35"/>
      <c r="C23" s="23"/>
      <c r="D23" s="127"/>
      <c r="E23" s="62"/>
    </row>
    <row r="24" spans="1:5" ht="15">
      <c r="A24" s="113" t="s">
        <v>44</v>
      </c>
      <c r="B24" s="111" t="s">
        <v>46</v>
      </c>
      <c r="C24" s="23">
        <f>+'zbiorcz inf. PFOŚi GW'!D23</f>
        <v>150000</v>
      </c>
      <c r="D24" s="127">
        <v>625074</v>
      </c>
      <c r="E24" s="66">
        <f>+D24*100/C24</f>
        <v>416.716</v>
      </c>
    </row>
    <row r="25" spans="1:5" ht="15">
      <c r="A25" s="32" t="s">
        <v>2</v>
      </c>
      <c r="B25" s="22"/>
      <c r="C25" s="23"/>
      <c r="D25" s="127"/>
      <c r="E25" s="62"/>
    </row>
    <row r="26" spans="1:5" ht="15">
      <c r="A26" s="38" t="s">
        <v>2</v>
      </c>
      <c r="B26" s="39" t="s">
        <v>2</v>
      </c>
      <c r="C26" s="40"/>
      <c r="D26" s="130"/>
      <c r="E26" s="67"/>
    </row>
    <row r="27" spans="1:5" ht="15.75">
      <c r="A27" s="17" t="s">
        <v>32</v>
      </c>
      <c r="B27" s="25" t="s">
        <v>33</v>
      </c>
      <c r="C27" s="26">
        <f>C16+C14</f>
        <v>6418065</v>
      </c>
      <c r="D27" s="128">
        <f>D16+D14</f>
        <v>6577609</v>
      </c>
      <c r="E27" s="63">
        <f>+D27*100/C27</f>
        <v>102.48585827659895</v>
      </c>
    </row>
    <row r="28" spans="1:5" ht="15.75" thickBot="1">
      <c r="A28" s="42"/>
      <c r="B28" s="43"/>
      <c r="C28" s="44"/>
      <c r="D28" s="131"/>
      <c r="E28" s="68"/>
    </row>
    <row r="29" spans="1:5" ht="15.75" thickTop="1">
      <c r="A29" s="21"/>
      <c r="B29" s="22"/>
      <c r="C29" s="23"/>
      <c r="D29" s="127"/>
      <c r="E29" s="62"/>
    </row>
    <row r="30" spans="1:5" ht="15.75">
      <c r="A30" s="28" t="s">
        <v>34</v>
      </c>
      <c r="B30" s="29" t="s">
        <v>45</v>
      </c>
      <c r="C30" s="30">
        <f>SUM(C32:C33)</f>
        <v>6418000</v>
      </c>
      <c r="D30" s="129">
        <f>SUM(D32:D34)</f>
        <v>4233266</v>
      </c>
      <c r="E30" s="64">
        <f>+D30*100/C30</f>
        <v>65.95927080087255</v>
      </c>
    </row>
    <row r="31" spans="1:5" ht="15">
      <c r="A31" s="21"/>
      <c r="B31" s="47"/>
      <c r="C31" s="23"/>
      <c r="D31" s="127"/>
      <c r="E31" s="62"/>
    </row>
    <row r="32" spans="1:5" ht="63.75" customHeight="1">
      <c r="A32" s="114" t="s">
        <v>31</v>
      </c>
      <c r="B32" s="112" t="s">
        <v>70</v>
      </c>
      <c r="C32" s="23">
        <f>+'zbiorcz inf. PFOŚi GW'!D31</f>
        <v>6418000</v>
      </c>
      <c r="D32" s="127">
        <v>4233266</v>
      </c>
      <c r="E32" s="62">
        <f>D32/C32*100</f>
        <v>65.95927080087255</v>
      </c>
    </row>
    <row r="33" spans="1:5" ht="30.75" customHeight="1">
      <c r="A33" s="114"/>
      <c r="B33" s="112"/>
      <c r="C33" s="23"/>
      <c r="D33" s="127"/>
      <c r="E33" s="62"/>
    </row>
    <row r="34" spans="1:5" ht="29.25" customHeight="1">
      <c r="A34" s="21"/>
      <c r="B34" s="47"/>
      <c r="C34" s="23"/>
      <c r="D34" s="127"/>
      <c r="E34" s="62"/>
    </row>
    <row r="35" spans="1:5" ht="15.75">
      <c r="A35" s="17" t="s">
        <v>36</v>
      </c>
      <c r="B35" s="25" t="s">
        <v>37</v>
      </c>
      <c r="C35" s="26">
        <f>C27-C30</f>
        <v>65</v>
      </c>
      <c r="D35" s="128">
        <f>+D27-D30</f>
        <v>2344343</v>
      </c>
      <c r="E35" s="145">
        <v>0</v>
      </c>
    </row>
    <row r="36" spans="1:5" ht="15.75">
      <c r="A36" s="48"/>
      <c r="B36" s="49"/>
      <c r="C36" s="50"/>
      <c r="D36" s="132"/>
      <c r="E36" s="69"/>
    </row>
    <row r="37" spans="1:5" ht="15.75">
      <c r="A37" s="12"/>
      <c r="B37" s="13"/>
      <c r="C37" s="23"/>
      <c r="D37" s="127"/>
      <c r="E37" s="62"/>
    </row>
    <row r="38" spans="1:5" ht="15.75">
      <c r="A38" s="17" t="s">
        <v>38</v>
      </c>
      <c r="B38" s="25" t="s">
        <v>39</v>
      </c>
      <c r="C38" s="26">
        <f>C35+C30</f>
        <v>6418065</v>
      </c>
      <c r="D38" s="128">
        <f>D35+D30</f>
        <v>6577609</v>
      </c>
      <c r="E38" s="63">
        <f>+D38*100/C38</f>
        <v>102.48585827659895</v>
      </c>
    </row>
    <row r="39" spans="1:5" ht="15.75" thickBot="1">
      <c r="A39" s="52"/>
      <c r="B39" s="53"/>
      <c r="C39" s="54"/>
      <c r="D39" s="133"/>
      <c r="E39" s="70"/>
    </row>
  </sheetData>
  <printOptions horizontalCentered="1"/>
  <pageMargins left="0.5905511811023623" right="0.3937007874015748" top="0.7874015748031497" bottom="0.984251968503937" header="0.5118110236220472" footer="0.5118110236220472"/>
  <pageSetup firstPageNumber="38" useFirstPageNumber="1" horizontalDpi="300" verticalDpi="300" orientation="portrait" paperSize="9" scale="75" r:id="rId1"/>
  <headerFooter alignWithMargins="0">
    <oddFooter>&amp;C&amp;12-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33"/>
  <sheetViews>
    <sheetView showGridLines="0" tabSelected="1" view="pageBreakPreview" zoomScale="75" zoomScaleNormal="75" zoomScaleSheetLayoutView="75" workbookViewId="0" topLeftCell="A1">
      <selection activeCell="B12" sqref="B12"/>
    </sheetView>
  </sheetViews>
  <sheetFormatPr defaultColWidth="9.00390625" defaultRowHeight="12.75"/>
  <cols>
    <col min="1" max="1" width="4.75390625" style="0" customWidth="1"/>
    <col min="2" max="2" width="63.00390625" style="0" customWidth="1"/>
    <col min="3" max="4" width="17.75390625" style="0" customWidth="1"/>
    <col min="5" max="5" width="10.125" style="0" customWidth="1"/>
  </cols>
  <sheetData>
    <row r="2" spans="1:5" ht="2.25" customHeight="1">
      <c r="A2" s="1"/>
      <c r="B2" s="1"/>
      <c r="C2" s="1"/>
      <c r="D2" s="1"/>
      <c r="E2" s="1"/>
    </row>
    <row r="3" spans="1:5" s="154" customFormat="1" ht="32.25" customHeight="1">
      <c r="A3" s="161" t="s">
        <v>81</v>
      </c>
      <c r="B3" s="161"/>
      <c r="C3" s="161"/>
      <c r="D3" s="161"/>
      <c r="E3" s="161"/>
    </row>
    <row r="4" spans="1:5" s="154" customFormat="1" ht="20.25">
      <c r="A4" s="161" t="s">
        <v>82</v>
      </c>
      <c r="B4" s="161"/>
      <c r="C4" s="161"/>
      <c r="D4" s="161"/>
      <c r="E4" s="161"/>
    </row>
    <row r="5" spans="1:5" ht="21" customHeight="1">
      <c r="A5" s="161" t="s">
        <v>83</v>
      </c>
      <c r="B5" s="161" t="s">
        <v>2</v>
      </c>
      <c r="C5" s="161"/>
      <c r="D5" s="161"/>
      <c r="E5" s="161"/>
    </row>
    <row r="6" spans="1:5" ht="16.5" thickBot="1">
      <c r="A6" s="8" t="s">
        <v>2</v>
      </c>
      <c r="B6" s="9"/>
      <c r="C6" s="9"/>
      <c r="D6" s="144" t="s">
        <v>53</v>
      </c>
      <c r="E6" s="11"/>
    </row>
    <row r="7" spans="1:5" ht="47.25">
      <c r="A7" s="146" t="s">
        <v>6</v>
      </c>
      <c r="B7" s="147" t="s">
        <v>7</v>
      </c>
      <c r="C7" s="162" t="s">
        <v>79</v>
      </c>
      <c r="D7" s="163" t="s">
        <v>5</v>
      </c>
      <c r="E7" s="164" t="s">
        <v>80</v>
      </c>
    </row>
    <row r="8" spans="1:5" ht="16.5" thickBot="1">
      <c r="A8" s="18" t="s">
        <v>23</v>
      </c>
      <c r="B8" s="19" t="s">
        <v>24</v>
      </c>
      <c r="C8" s="19">
        <v>3</v>
      </c>
      <c r="D8" s="135">
        <v>4</v>
      </c>
      <c r="E8" s="61">
        <v>5</v>
      </c>
    </row>
    <row r="9" spans="1:5" ht="15">
      <c r="A9" s="21"/>
      <c r="B9" s="22"/>
      <c r="C9" s="22"/>
      <c r="D9" s="136"/>
      <c r="E9" s="62"/>
    </row>
    <row r="10" spans="1:5" ht="15.75">
      <c r="A10" s="17" t="s">
        <v>26</v>
      </c>
      <c r="B10" s="25" t="s">
        <v>27</v>
      </c>
      <c r="C10" s="26">
        <v>4068065</v>
      </c>
      <c r="D10" s="137">
        <v>4068065</v>
      </c>
      <c r="E10" s="63">
        <v>100</v>
      </c>
    </row>
    <row r="11" spans="1:5" ht="15">
      <c r="A11" s="21"/>
      <c r="B11" s="22"/>
      <c r="C11" s="23"/>
      <c r="D11" s="136"/>
      <c r="E11" s="62"/>
    </row>
    <row r="12" spans="1:5" ht="15.75">
      <c r="A12" s="28" t="s">
        <v>28</v>
      </c>
      <c r="B12" s="29" t="s">
        <v>29</v>
      </c>
      <c r="C12" s="30">
        <v>2350000</v>
      </c>
      <c r="D12" s="138">
        <v>2816695</v>
      </c>
      <c r="E12" s="64">
        <v>119.85936170212766</v>
      </c>
    </row>
    <row r="13" spans="1:5" ht="15">
      <c r="A13" s="32" t="s">
        <v>2</v>
      </c>
      <c r="B13" s="33" t="s">
        <v>2</v>
      </c>
      <c r="C13" s="23"/>
      <c r="D13" s="136"/>
      <c r="E13" s="62"/>
    </row>
    <row r="14" spans="1:5" ht="15">
      <c r="A14" s="32" t="s">
        <v>2</v>
      </c>
      <c r="B14" s="33" t="s">
        <v>30</v>
      </c>
      <c r="C14" s="23"/>
      <c r="D14" s="136"/>
      <c r="E14" s="62"/>
    </row>
    <row r="15" spans="1:5" ht="15">
      <c r="A15" s="21"/>
      <c r="B15" s="22"/>
      <c r="C15" s="23"/>
      <c r="D15" s="136"/>
      <c r="E15" s="62"/>
    </row>
    <row r="16" spans="1:5" ht="15">
      <c r="A16" s="65" t="s">
        <v>31</v>
      </c>
      <c r="B16" s="111" t="s">
        <v>47</v>
      </c>
      <c r="C16" s="23">
        <v>2200000</v>
      </c>
      <c r="D16" s="136">
        <v>2170236</v>
      </c>
      <c r="E16" s="66">
        <v>98.6470909090909</v>
      </c>
    </row>
    <row r="17" spans="1:5" ht="15">
      <c r="A17" s="21"/>
      <c r="B17" s="111" t="s">
        <v>48</v>
      </c>
      <c r="C17" s="23"/>
      <c r="D17" s="136"/>
      <c r="E17" s="62"/>
    </row>
    <row r="18" spans="1:5" ht="60">
      <c r="A18" s="32" t="s">
        <v>2</v>
      </c>
      <c r="B18" s="112" t="s">
        <v>55</v>
      </c>
      <c r="C18" s="23"/>
      <c r="D18" s="136"/>
      <c r="E18" s="66"/>
    </row>
    <row r="19" spans="1:5" ht="15">
      <c r="A19" s="21"/>
      <c r="B19" s="35"/>
      <c r="C19" s="23"/>
      <c r="D19" s="136"/>
      <c r="E19" s="62"/>
    </row>
    <row r="20" spans="1:5" ht="15">
      <c r="A20" s="113" t="s">
        <v>44</v>
      </c>
      <c r="B20" s="111" t="s">
        <v>46</v>
      </c>
      <c r="C20" s="23">
        <v>150000</v>
      </c>
      <c r="D20" s="136">
        <v>646459</v>
      </c>
      <c r="E20" s="66">
        <v>430.97266666666667</v>
      </c>
    </row>
    <row r="21" spans="1:5" ht="15">
      <c r="A21" s="32" t="s">
        <v>2</v>
      </c>
      <c r="B21" s="22"/>
      <c r="C21" s="23"/>
      <c r="D21" s="136"/>
      <c r="E21" s="62"/>
    </row>
    <row r="22" spans="1:5" ht="15">
      <c r="A22" s="38" t="s">
        <v>2</v>
      </c>
      <c r="B22" s="39" t="s">
        <v>2</v>
      </c>
      <c r="C22" s="40"/>
      <c r="D22" s="139"/>
      <c r="E22" s="67"/>
    </row>
    <row r="23" spans="1:5" ht="15.75">
      <c r="A23" s="17" t="s">
        <v>32</v>
      </c>
      <c r="B23" s="25" t="s">
        <v>33</v>
      </c>
      <c r="C23" s="26">
        <v>6418065</v>
      </c>
      <c r="D23" s="137">
        <v>6884760</v>
      </c>
      <c r="E23" s="63">
        <v>107.27158419243183</v>
      </c>
    </row>
    <row r="24" spans="1:5" ht="15.75" thickBot="1">
      <c r="A24" s="42"/>
      <c r="B24" s="43"/>
      <c r="C24" s="44"/>
      <c r="D24" s="140"/>
      <c r="E24" s="68"/>
    </row>
    <row r="25" spans="1:5" ht="15.75" thickTop="1">
      <c r="A25" s="21"/>
      <c r="B25" s="22"/>
      <c r="C25" s="23"/>
      <c r="D25" s="136"/>
      <c r="E25" s="62"/>
    </row>
    <row r="26" spans="1:5" ht="15.75">
      <c r="A26" s="28" t="s">
        <v>34</v>
      </c>
      <c r="B26" s="29" t="s">
        <v>45</v>
      </c>
      <c r="C26" s="30">
        <v>6418000</v>
      </c>
      <c r="D26" s="138">
        <v>4310452</v>
      </c>
      <c r="E26" s="64">
        <v>67.16191960112184</v>
      </c>
    </row>
    <row r="27" spans="1:5" ht="15">
      <c r="A27" s="21"/>
      <c r="B27" s="47"/>
      <c r="C27" s="23"/>
      <c r="D27" s="136"/>
      <c r="E27" s="62"/>
    </row>
    <row r="28" spans="1:5" ht="60">
      <c r="A28" s="114" t="s">
        <v>31</v>
      </c>
      <c r="B28" s="112" t="s">
        <v>78</v>
      </c>
      <c r="C28" s="23">
        <v>6418000</v>
      </c>
      <c r="D28" s="136">
        <v>4310452</v>
      </c>
      <c r="E28" s="66">
        <v>67.16191960112184</v>
      </c>
    </row>
    <row r="29" spans="1:5" ht="15.75">
      <c r="A29" s="17" t="s">
        <v>36</v>
      </c>
      <c r="B29" s="25" t="s">
        <v>37</v>
      </c>
      <c r="C29" s="26">
        <v>65</v>
      </c>
      <c r="D29" s="137">
        <v>2574308</v>
      </c>
      <c r="E29" s="63"/>
    </row>
    <row r="30" spans="1:5" ht="15.75">
      <c r="A30" s="48"/>
      <c r="B30" s="49"/>
      <c r="C30" s="50"/>
      <c r="D30" s="141"/>
      <c r="E30" s="69"/>
    </row>
    <row r="31" spans="1:5" ht="15.75">
      <c r="A31" s="12"/>
      <c r="B31" s="13"/>
      <c r="C31" s="23"/>
      <c r="D31" s="136"/>
      <c r="E31" s="62"/>
    </row>
    <row r="32" spans="1:5" ht="15.75">
      <c r="A32" s="17" t="s">
        <v>38</v>
      </c>
      <c r="B32" s="25" t="s">
        <v>39</v>
      </c>
      <c r="C32" s="26">
        <v>6418065</v>
      </c>
      <c r="D32" s="137">
        <v>6884760</v>
      </c>
      <c r="E32" s="63">
        <v>107.27158419243183</v>
      </c>
    </row>
    <row r="33" spans="1:5" ht="15.75" thickBot="1">
      <c r="A33" s="52"/>
      <c r="B33" s="53"/>
      <c r="C33" s="54"/>
      <c r="D33" s="142"/>
      <c r="E33" s="70"/>
    </row>
  </sheetData>
  <mergeCells count="3">
    <mergeCell ref="A5:E5"/>
    <mergeCell ref="A3:E3"/>
    <mergeCell ref="A4:E4"/>
  </mergeCells>
  <printOptions horizontalCentered="1"/>
  <pageMargins left="0.4724409448818898" right="0.3937007874015748" top="0.7086614173228347" bottom="0.7874015748031497" header="0.35433070866141736" footer="0.3937007874015748"/>
  <pageSetup firstPageNumber="60" useFirstPageNumber="1" horizontalDpi="300" verticalDpi="300" orientation="portrait" paperSize="9" scale="75" r:id="rId1"/>
  <headerFooter alignWithMargins="0">
    <oddHeader>&amp;C&amp;"Arial CE,Kursywa\&amp;11Sprawozdanie z wykonania budżetu Miasta Szczecina za 2001 rok - część obowiązująca&amp;"Arial CE,Normalny\&amp;10
___________________________________________________________________________________________________________</oddHeader>
    <oddFooter>&amp;C&amp;11-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39"/>
  <sheetViews>
    <sheetView showGridLines="0" view="pageBreakPreview" zoomScale="75" zoomScaleNormal="75" zoomScaleSheetLayoutView="75" workbookViewId="0" topLeftCell="A1">
      <selection activeCell="D33" sqref="D33"/>
    </sheetView>
  </sheetViews>
  <sheetFormatPr defaultColWidth="9.00390625" defaultRowHeight="12.75"/>
  <cols>
    <col min="1" max="1" width="4.75390625" style="0" customWidth="1"/>
    <col min="2" max="2" width="60.375" style="0" customWidth="1"/>
    <col min="3" max="4" width="15.125" style="0" customWidth="1"/>
    <col min="5" max="5" width="8.25390625" style="0" customWidth="1"/>
    <col min="7" max="7" width="9.625" style="0" customWidth="1"/>
  </cols>
  <sheetData>
    <row r="2" spans="1:5" ht="15">
      <c r="A2" s="1"/>
      <c r="B2" s="1"/>
      <c r="C2" s="1"/>
      <c r="D2" s="1"/>
      <c r="E2" s="1"/>
    </row>
    <row r="3" spans="1:5" ht="30">
      <c r="A3" s="2"/>
      <c r="B3" s="119" t="s">
        <v>40</v>
      </c>
      <c r="C3" s="3"/>
      <c r="D3" s="3"/>
      <c r="E3" s="3"/>
    </row>
    <row r="4" spans="1:5" ht="27">
      <c r="A4" s="120" t="s">
        <v>1</v>
      </c>
      <c r="B4" s="3"/>
      <c r="C4" s="3"/>
      <c r="D4" s="3"/>
      <c r="E4" s="3"/>
    </row>
    <row r="5" spans="1:5" ht="27">
      <c r="A5" s="120" t="s">
        <v>41</v>
      </c>
      <c r="B5" s="3"/>
      <c r="C5" s="3"/>
      <c r="D5" s="3"/>
      <c r="E5" s="3"/>
    </row>
    <row r="6" spans="1:5" ht="27">
      <c r="A6" s="121" t="s">
        <v>68</v>
      </c>
      <c r="B6" s="5"/>
      <c r="C6" s="5"/>
      <c r="D6" s="5"/>
      <c r="E6" s="5"/>
    </row>
    <row r="7" spans="1:5" ht="15.75">
      <c r="A7" s="6"/>
      <c r="B7" s="7" t="s">
        <v>2</v>
      </c>
      <c r="C7" s="1"/>
      <c r="D7" s="1"/>
      <c r="E7" s="1"/>
    </row>
    <row r="8" spans="1:5" ht="16.5" thickBot="1">
      <c r="A8" s="8" t="s">
        <v>2</v>
      </c>
      <c r="B8" s="9"/>
      <c r="C8" s="10" t="s">
        <v>3</v>
      </c>
      <c r="D8" s="10"/>
      <c r="E8" s="11"/>
    </row>
    <row r="9" spans="1:5" ht="15.75">
      <c r="A9" s="12"/>
      <c r="B9" s="13"/>
      <c r="C9" s="14"/>
      <c r="D9" s="14"/>
      <c r="E9" s="59" t="s">
        <v>42</v>
      </c>
    </row>
    <row r="10" spans="1:5" ht="15.75">
      <c r="A10" s="17" t="s">
        <v>6</v>
      </c>
      <c r="B10" s="14" t="s">
        <v>7</v>
      </c>
      <c r="C10" s="14" t="s">
        <v>50</v>
      </c>
      <c r="D10" s="14" t="s">
        <v>5</v>
      </c>
      <c r="E10" s="59" t="s">
        <v>43</v>
      </c>
    </row>
    <row r="11" spans="1:5" ht="15.75">
      <c r="A11" s="12"/>
      <c r="B11" s="13"/>
      <c r="C11" s="14" t="s">
        <v>66</v>
      </c>
      <c r="D11" s="14"/>
      <c r="E11" s="60" t="s">
        <v>51</v>
      </c>
    </row>
    <row r="12" spans="1:5" ht="16.5" thickBot="1">
      <c r="A12" s="18" t="s">
        <v>23</v>
      </c>
      <c r="B12" s="19" t="s">
        <v>24</v>
      </c>
      <c r="C12" s="19" t="s">
        <v>25</v>
      </c>
      <c r="D12" s="19">
        <v>4</v>
      </c>
      <c r="E12" s="61">
        <v>5</v>
      </c>
    </row>
    <row r="13" spans="1:5" ht="15">
      <c r="A13" s="21"/>
      <c r="B13" s="22"/>
      <c r="C13" s="23"/>
      <c r="D13" s="23"/>
      <c r="E13" s="62"/>
    </row>
    <row r="14" spans="1:5" ht="15.75">
      <c r="A14" s="17" t="s">
        <v>26</v>
      </c>
      <c r="B14" s="25" t="s">
        <v>27</v>
      </c>
      <c r="C14" s="26">
        <f>+'zbiorcz inf. PFOŚi GW'!D13</f>
        <v>4068065</v>
      </c>
      <c r="D14" s="26">
        <f>+C14</f>
        <v>4068065</v>
      </c>
      <c r="E14" s="63">
        <f>+D14*100/C14</f>
        <v>100</v>
      </c>
    </row>
    <row r="15" spans="1:5" ht="15">
      <c r="A15" s="21"/>
      <c r="B15" s="22"/>
      <c r="C15" s="23"/>
      <c r="D15" s="23"/>
      <c r="E15" s="62"/>
    </row>
    <row r="16" spans="1:5" ht="15.75">
      <c r="A16" s="28" t="s">
        <v>28</v>
      </c>
      <c r="B16" s="29" t="s">
        <v>29</v>
      </c>
      <c r="C16" s="30">
        <f>SUM(C20:C24)</f>
        <v>2350000</v>
      </c>
      <c r="D16" s="30">
        <f>SUM(D20:D24)</f>
        <v>347030</v>
      </c>
      <c r="E16" s="64">
        <f>+D16*100/C16</f>
        <v>14.767234042553191</v>
      </c>
    </row>
    <row r="17" spans="1:5" ht="15">
      <c r="A17" s="32" t="s">
        <v>2</v>
      </c>
      <c r="B17" s="33" t="s">
        <v>2</v>
      </c>
      <c r="C17" s="23"/>
      <c r="D17" s="23"/>
      <c r="E17" s="62"/>
    </row>
    <row r="18" spans="1:5" ht="15">
      <c r="A18" s="32" t="s">
        <v>2</v>
      </c>
      <c r="B18" s="33" t="s">
        <v>30</v>
      </c>
      <c r="C18" s="23"/>
      <c r="D18" s="23"/>
      <c r="E18" s="62"/>
    </row>
    <row r="19" spans="1:5" ht="15">
      <c r="A19" s="21"/>
      <c r="B19" s="22"/>
      <c r="C19" s="23"/>
      <c r="D19" s="23"/>
      <c r="E19" s="62"/>
    </row>
    <row r="20" spans="1:5" ht="15">
      <c r="A20" s="65" t="s">
        <v>31</v>
      </c>
      <c r="B20" s="111" t="s">
        <v>47</v>
      </c>
      <c r="C20" s="23">
        <f>+'zbiorcz inf. PFOŚi GW'!D19</f>
        <v>2200000</v>
      </c>
      <c r="D20" s="23">
        <v>222212</v>
      </c>
      <c r="E20" s="66">
        <f>+D20*100/C20</f>
        <v>10.100545454545454</v>
      </c>
    </row>
    <row r="21" spans="1:5" ht="15">
      <c r="A21" s="21"/>
      <c r="B21" s="111" t="s">
        <v>48</v>
      </c>
      <c r="C21" s="23"/>
      <c r="D21" s="23"/>
      <c r="E21" s="62"/>
    </row>
    <row r="22" spans="1:5" ht="75">
      <c r="A22" s="32" t="s">
        <v>2</v>
      </c>
      <c r="B22" s="112" t="s">
        <v>49</v>
      </c>
      <c r="C22" s="23"/>
      <c r="D22" s="23"/>
      <c r="E22" s="66"/>
    </row>
    <row r="23" spans="1:5" ht="15">
      <c r="A23" s="21"/>
      <c r="B23" s="35"/>
      <c r="C23" s="23"/>
      <c r="D23" s="23"/>
      <c r="E23" s="62"/>
    </row>
    <row r="24" spans="1:5" ht="15">
      <c r="A24" s="113" t="s">
        <v>44</v>
      </c>
      <c r="B24" s="111" t="s">
        <v>46</v>
      </c>
      <c r="C24" s="23">
        <f>+'zbiorcz inf. PFOŚi GW'!D23</f>
        <v>150000</v>
      </c>
      <c r="D24" s="23">
        <v>124818</v>
      </c>
      <c r="E24" s="66">
        <f>+D24*100/C24</f>
        <v>83.212</v>
      </c>
    </row>
    <row r="25" spans="1:5" ht="15">
      <c r="A25" s="32" t="s">
        <v>2</v>
      </c>
      <c r="B25" s="22"/>
      <c r="C25" s="23"/>
      <c r="D25" s="23"/>
      <c r="E25" s="62"/>
    </row>
    <row r="26" spans="1:5" ht="15">
      <c r="A26" s="38" t="s">
        <v>2</v>
      </c>
      <c r="B26" s="39" t="s">
        <v>2</v>
      </c>
      <c r="C26" s="40"/>
      <c r="D26" s="40"/>
      <c r="E26" s="67"/>
    </row>
    <row r="27" spans="1:5" ht="15.75">
      <c r="A27" s="17" t="s">
        <v>32</v>
      </c>
      <c r="B27" s="25" t="s">
        <v>33</v>
      </c>
      <c r="C27" s="26">
        <f>C16+C14</f>
        <v>6418065</v>
      </c>
      <c r="D27" s="26">
        <f>D16+D14</f>
        <v>4415095</v>
      </c>
      <c r="E27" s="63">
        <f>+D27*100/C27</f>
        <v>68.79168409793294</v>
      </c>
    </row>
    <row r="28" spans="1:5" ht="15.75" thickBot="1">
      <c r="A28" s="42"/>
      <c r="B28" s="43"/>
      <c r="C28" s="44"/>
      <c r="D28" s="44"/>
      <c r="E28" s="68"/>
    </row>
    <row r="29" spans="1:5" ht="15.75" thickTop="1">
      <c r="A29" s="21"/>
      <c r="B29" s="22"/>
      <c r="C29" s="23"/>
      <c r="D29" s="23"/>
      <c r="E29" s="62"/>
    </row>
    <row r="30" spans="1:5" ht="15.75">
      <c r="A30" s="28" t="s">
        <v>34</v>
      </c>
      <c r="B30" s="29" t="s">
        <v>45</v>
      </c>
      <c r="C30" s="30">
        <f>SUM(C32:C33)</f>
        <v>6418000</v>
      </c>
      <c r="D30" s="30">
        <f>SUM(D32:D34)</f>
        <v>5800</v>
      </c>
      <c r="E30" s="64">
        <f>+D30*100/C30</f>
        <v>0.09037083203490184</v>
      </c>
    </row>
    <row r="31" spans="1:5" ht="15">
      <c r="A31" s="21"/>
      <c r="B31" s="47"/>
      <c r="C31" s="23"/>
      <c r="D31" s="23"/>
      <c r="E31" s="62"/>
    </row>
    <row r="32" spans="1:5" ht="63.75" customHeight="1">
      <c r="A32" s="114" t="s">
        <v>31</v>
      </c>
      <c r="B32" s="112" t="s">
        <v>70</v>
      </c>
      <c r="C32" s="23">
        <f>+'zbiorcz inf. PFOŚi GW'!D31</f>
        <v>6418000</v>
      </c>
      <c r="D32" s="23">
        <v>5800</v>
      </c>
      <c r="E32" s="62">
        <f>D32/C32*100</f>
        <v>0.09037083203490184</v>
      </c>
    </row>
    <row r="33" spans="1:5" ht="30.75" customHeight="1">
      <c r="A33" s="114"/>
      <c r="B33" s="112"/>
      <c r="C33" s="23"/>
      <c r="D33" s="23"/>
      <c r="E33" s="62"/>
    </row>
    <row r="34" spans="1:5" ht="29.25" customHeight="1">
      <c r="A34" s="21"/>
      <c r="B34" s="47"/>
      <c r="C34" s="23"/>
      <c r="D34" s="23"/>
      <c r="E34" s="62"/>
    </row>
    <row r="35" spans="1:5" ht="15.75">
      <c r="A35" s="17" t="s">
        <v>36</v>
      </c>
      <c r="B35" s="25" t="s">
        <v>37</v>
      </c>
      <c r="C35" s="26">
        <f>C27-C30</f>
        <v>65</v>
      </c>
      <c r="D35" s="26">
        <f>+D27-D30</f>
        <v>4409295</v>
      </c>
      <c r="E35" s="63"/>
    </row>
    <row r="36" spans="1:5" ht="15.75">
      <c r="A36" s="48"/>
      <c r="B36" s="49"/>
      <c r="C36" s="50"/>
      <c r="D36" s="50"/>
      <c r="E36" s="69"/>
    </row>
    <row r="37" spans="1:5" ht="15.75">
      <c r="A37" s="12"/>
      <c r="B37" s="13"/>
      <c r="C37" s="23"/>
      <c r="D37" s="23"/>
      <c r="E37" s="62"/>
    </row>
    <row r="38" spans="1:5" ht="15.75">
      <c r="A38" s="17" t="s">
        <v>38</v>
      </c>
      <c r="B38" s="25" t="s">
        <v>39</v>
      </c>
      <c r="C38" s="26">
        <f>C35+C30</f>
        <v>6418065</v>
      </c>
      <c r="D38" s="26">
        <f>D35+D30</f>
        <v>4415095</v>
      </c>
      <c r="E38" s="63">
        <f>+D38*100/C38</f>
        <v>68.79168409793294</v>
      </c>
    </row>
    <row r="39" spans="1:5" ht="15.75" thickBot="1">
      <c r="A39" s="52"/>
      <c r="B39" s="53"/>
      <c r="C39" s="54"/>
      <c r="D39" s="54"/>
      <c r="E39" s="70"/>
    </row>
  </sheetData>
  <printOptions horizontalCentered="1"/>
  <pageMargins left="0.5905511811023623" right="0.3937007874015748" top="0.787401574803149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9"/>
  <sheetViews>
    <sheetView showGridLines="0" view="pageBreakPreview" zoomScale="75" zoomScaleNormal="75" zoomScaleSheetLayoutView="75" workbookViewId="0" topLeftCell="A14">
      <selection activeCell="C32" sqref="C32"/>
    </sheetView>
  </sheetViews>
  <sheetFormatPr defaultColWidth="9.00390625" defaultRowHeight="12.75"/>
  <cols>
    <col min="1" max="1" width="4.75390625" style="0" customWidth="1"/>
    <col min="2" max="2" width="60.375" style="0" customWidth="1"/>
    <col min="3" max="4" width="15.125" style="0" customWidth="1"/>
    <col min="5" max="5" width="8.25390625" style="0" customWidth="1"/>
    <col min="7" max="7" width="9.625" style="0" customWidth="1"/>
  </cols>
  <sheetData>
    <row r="2" spans="1:5" ht="15">
      <c r="A2" s="1"/>
      <c r="B2" s="1"/>
      <c r="C2" s="1"/>
      <c r="D2" s="1"/>
      <c r="E2" s="1"/>
    </row>
    <row r="3" spans="1:5" ht="30">
      <c r="A3" s="2"/>
      <c r="B3" s="123" t="s">
        <v>40</v>
      </c>
      <c r="C3" s="3"/>
      <c r="D3" s="3"/>
      <c r="E3" s="3"/>
    </row>
    <row r="4" spans="1:5" ht="26.25">
      <c r="A4" s="122" t="s">
        <v>1</v>
      </c>
      <c r="B4" s="3"/>
      <c r="C4" s="3"/>
      <c r="D4" s="3"/>
      <c r="E4" s="3"/>
    </row>
    <row r="5" spans="1:5" ht="26.25">
      <c r="A5" s="122" t="s">
        <v>41</v>
      </c>
      <c r="B5" s="3"/>
      <c r="C5" s="3"/>
      <c r="D5" s="3"/>
      <c r="E5" s="3"/>
    </row>
    <row r="6" spans="1:5" ht="26.25">
      <c r="A6" s="124" t="s">
        <v>67</v>
      </c>
      <c r="B6" s="5"/>
      <c r="C6" s="5"/>
      <c r="D6" s="5"/>
      <c r="E6" s="5"/>
    </row>
    <row r="7" spans="1:5" ht="15.75">
      <c r="A7" s="6"/>
      <c r="B7" s="7" t="s">
        <v>2</v>
      </c>
      <c r="C7" s="1"/>
      <c r="D7" s="1"/>
      <c r="E7" s="1"/>
    </row>
    <row r="8" spans="1:5" ht="16.5" thickBot="1">
      <c r="A8" s="8" t="s">
        <v>2</v>
      </c>
      <c r="B8" s="9"/>
      <c r="C8" s="10"/>
      <c r="D8" s="144" t="s">
        <v>53</v>
      </c>
      <c r="E8" s="11"/>
    </row>
    <row r="9" spans="1:5" ht="15.75">
      <c r="A9" s="12"/>
      <c r="B9" s="13"/>
      <c r="C9" s="14" t="s">
        <v>4</v>
      </c>
      <c r="D9" s="134"/>
      <c r="E9" s="59" t="s">
        <v>42</v>
      </c>
    </row>
    <row r="10" spans="1:5" ht="15.75">
      <c r="A10" s="17" t="s">
        <v>6</v>
      </c>
      <c r="B10" s="14" t="s">
        <v>7</v>
      </c>
      <c r="C10" s="14" t="s">
        <v>8</v>
      </c>
      <c r="D10" s="134" t="s">
        <v>5</v>
      </c>
      <c r="E10" s="59" t="s">
        <v>43</v>
      </c>
    </row>
    <row r="11" spans="1:5" ht="15.75">
      <c r="A11" s="12"/>
      <c r="B11" s="13"/>
      <c r="C11" s="14" t="s">
        <v>66</v>
      </c>
      <c r="D11" s="134"/>
      <c r="E11" s="60" t="s">
        <v>51</v>
      </c>
    </row>
    <row r="12" spans="1:5" ht="16.5" thickBot="1">
      <c r="A12" s="18" t="s">
        <v>23</v>
      </c>
      <c r="B12" s="19" t="s">
        <v>24</v>
      </c>
      <c r="C12" s="19" t="s">
        <v>25</v>
      </c>
      <c r="D12" s="135">
        <v>4</v>
      </c>
      <c r="E12" s="61">
        <v>5</v>
      </c>
    </row>
    <row r="13" spans="1:5" ht="15">
      <c r="A13" s="21"/>
      <c r="B13" s="22"/>
      <c r="C13" s="23"/>
      <c r="D13" s="136"/>
      <c r="E13" s="62"/>
    </row>
    <row r="14" spans="1:5" ht="15.75">
      <c r="A14" s="17" t="s">
        <v>26</v>
      </c>
      <c r="B14" s="25" t="s">
        <v>27</v>
      </c>
      <c r="C14" s="26">
        <f>+'zbiorcz inf. PFOŚi GW'!D13</f>
        <v>4068065</v>
      </c>
      <c r="D14" s="137">
        <f>+C14</f>
        <v>4068065</v>
      </c>
      <c r="E14" s="63">
        <v>0</v>
      </c>
    </row>
    <row r="15" spans="1:5" ht="15">
      <c r="A15" s="21"/>
      <c r="B15" s="22"/>
      <c r="C15" s="23"/>
      <c r="D15" s="136"/>
      <c r="E15" s="62"/>
    </row>
    <row r="16" spans="1:5" ht="15.75">
      <c r="A16" s="28" t="s">
        <v>28</v>
      </c>
      <c r="B16" s="29" t="s">
        <v>29</v>
      </c>
      <c r="C16" s="30">
        <f>SUM(C20:C24)</f>
        <v>2350000</v>
      </c>
      <c r="D16" s="138">
        <f>SUM(D20:D24)</f>
        <v>824522</v>
      </c>
      <c r="E16" s="64">
        <f>+D16*100/C16</f>
        <v>35.08604255319149</v>
      </c>
    </row>
    <row r="17" spans="1:5" ht="15">
      <c r="A17" s="32" t="s">
        <v>2</v>
      </c>
      <c r="B17" s="33" t="s">
        <v>2</v>
      </c>
      <c r="C17" s="23"/>
      <c r="D17" s="136"/>
      <c r="E17" s="62"/>
    </row>
    <row r="18" spans="1:5" ht="15">
      <c r="A18" s="32" t="s">
        <v>2</v>
      </c>
      <c r="B18" s="33" t="s">
        <v>30</v>
      </c>
      <c r="C18" s="23"/>
      <c r="D18" s="136"/>
      <c r="E18" s="62"/>
    </row>
    <row r="19" spans="1:5" ht="15">
      <c r="A19" s="21"/>
      <c r="B19" s="22"/>
      <c r="C19" s="23"/>
      <c r="D19" s="136"/>
      <c r="E19" s="62"/>
    </row>
    <row r="20" spans="1:5" ht="15">
      <c r="A20" s="65" t="s">
        <v>31</v>
      </c>
      <c r="B20" s="111" t="s">
        <v>47</v>
      </c>
      <c r="C20" s="23">
        <f>+'zbiorcz inf. PFOŚi GW'!D19</f>
        <v>2200000</v>
      </c>
      <c r="D20" s="136">
        <v>631491</v>
      </c>
      <c r="E20" s="66">
        <f>+D20*100/C20</f>
        <v>28.704136363636362</v>
      </c>
    </row>
    <row r="21" spans="1:5" ht="15">
      <c r="A21" s="21"/>
      <c r="B21" s="111" t="s">
        <v>48</v>
      </c>
      <c r="C21" s="23"/>
      <c r="D21" s="136"/>
      <c r="E21" s="62"/>
    </row>
    <row r="22" spans="1:5" ht="75">
      <c r="A22" s="32" t="s">
        <v>2</v>
      </c>
      <c r="B22" s="112" t="s">
        <v>49</v>
      </c>
      <c r="C22" s="23"/>
      <c r="D22" s="136"/>
      <c r="E22" s="66"/>
    </row>
    <row r="23" spans="1:5" ht="15">
      <c r="A23" s="21"/>
      <c r="B23" s="35"/>
      <c r="C23" s="23"/>
      <c r="D23" s="136"/>
      <c r="E23" s="62"/>
    </row>
    <row r="24" spans="1:5" ht="15">
      <c r="A24" s="113" t="s">
        <v>44</v>
      </c>
      <c r="B24" s="111" t="s">
        <v>46</v>
      </c>
      <c r="C24" s="23">
        <f>+'zbiorcz inf. PFOŚi GW'!D23</f>
        <v>150000</v>
      </c>
      <c r="D24" s="136">
        <v>193031</v>
      </c>
      <c r="E24" s="66">
        <f>+D24*100/C24</f>
        <v>128.68733333333333</v>
      </c>
    </row>
    <row r="25" spans="1:5" ht="15">
      <c r="A25" s="32" t="s">
        <v>2</v>
      </c>
      <c r="B25" s="22"/>
      <c r="C25" s="23"/>
      <c r="D25" s="136"/>
      <c r="E25" s="62"/>
    </row>
    <row r="26" spans="1:5" ht="15">
      <c r="A26" s="38" t="s">
        <v>2</v>
      </c>
      <c r="B26" s="39" t="s">
        <v>2</v>
      </c>
      <c r="C26" s="40"/>
      <c r="D26" s="139"/>
      <c r="E26" s="67"/>
    </row>
    <row r="27" spans="1:5" ht="15.75">
      <c r="A27" s="17" t="s">
        <v>32</v>
      </c>
      <c r="B27" s="25" t="s">
        <v>33</v>
      </c>
      <c r="C27" s="26">
        <f>C16+C14</f>
        <v>6418065</v>
      </c>
      <c r="D27" s="137">
        <f>D16+D14</f>
        <v>4892587</v>
      </c>
      <c r="E27" s="63">
        <f>+D27*100/C27</f>
        <v>76.23149656477459</v>
      </c>
    </row>
    <row r="28" spans="1:5" ht="15.75" thickBot="1">
      <c r="A28" s="42"/>
      <c r="B28" s="43"/>
      <c r="C28" s="44"/>
      <c r="D28" s="140"/>
      <c r="E28" s="68"/>
    </row>
    <row r="29" spans="1:5" ht="15.75" thickTop="1">
      <c r="A29" s="21"/>
      <c r="B29" s="22"/>
      <c r="C29" s="23"/>
      <c r="D29" s="136"/>
      <c r="E29" s="62"/>
    </row>
    <row r="30" spans="1:5" ht="15.75">
      <c r="A30" s="28" t="s">
        <v>34</v>
      </c>
      <c r="B30" s="29" t="s">
        <v>45</v>
      </c>
      <c r="C30" s="30">
        <f>SUM(C32:C33)</f>
        <v>6418000</v>
      </c>
      <c r="D30" s="138">
        <f>SUM(D32:D34)</f>
        <v>170833</v>
      </c>
      <c r="E30" s="64">
        <f>+D30*100/C30</f>
        <v>2.6617793705204114</v>
      </c>
    </row>
    <row r="31" spans="1:5" ht="15">
      <c r="A31" s="21"/>
      <c r="B31" s="47"/>
      <c r="C31" s="23"/>
      <c r="D31" s="136"/>
      <c r="E31" s="62"/>
    </row>
    <row r="32" spans="1:5" ht="63.75" customHeight="1">
      <c r="A32" s="114" t="s">
        <v>31</v>
      </c>
      <c r="B32" s="112" t="s">
        <v>70</v>
      </c>
      <c r="C32" s="23">
        <f>+'zbiorcz inf. PFOŚi GW'!D31</f>
        <v>6418000</v>
      </c>
      <c r="D32" s="136">
        <v>170833</v>
      </c>
      <c r="E32" s="66">
        <f>+D32*100/C32</f>
        <v>2.6617793705204114</v>
      </c>
    </row>
    <row r="33" spans="1:5" ht="30.75" customHeight="1">
      <c r="A33" s="114"/>
      <c r="B33" s="112"/>
      <c r="C33" s="23"/>
      <c r="D33" s="136"/>
      <c r="E33" s="62"/>
    </row>
    <row r="34" spans="1:5" ht="29.25" customHeight="1">
      <c r="A34" s="21"/>
      <c r="B34" s="47"/>
      <c r="C34" s="23"/>
      <c r="D34" s="136"/>
      <c r="E34" s="62"/>
    </row>
    <row r="35" spans="1:5" ht="15.75">
      <c r="A35" s="17" t="s">
        <v>36</v>
      </c>
      <c r="B35" s="25" t="s">
        <v>37</v>
      </c>
      <c r="C35" s="26">
        <f>C27-C30</f>
        <v>65</v>
      </c>
      <c r="D35" s="137">
        <f>+D27-D30</f>
        <v>4721754</v>
      </c>
      <c r="E35" s="63"/>
    </row>
    <row r="36" spans="1:5" ht="15.75">
      <c r="A36" s="48"/>
      <c r="B36" s="49"/>
      <c r="C36" s="50"/>
      <c r="D36" s="141"/>
      <c r="E36" s="69"/>
    </row>
    <row r="37" spans="1:5" ht="15.75">
      <c r="A37" s="12"/>
      <c r="B37" s="13"/>
      <c r="C37" s="23"/>
      <c r="D37" s="136"/>
      <c r="E37" s="62"/>
    </row>
    <row r="38" spans="1:5" ht="15.75">
      <c r="A38" s="17" t="s">
        <v>38</v>
      </c>
      <c r="B38" s="25" t="s">
        <v>39</v>
      </c>
      <c r="C38" s="26">
        <f>C35+C30</f>
        <v>6418065</v>
      </c>
      <c r="D38" s="137">
        <f>D35+D30</f>
        <v>4892587</v>
      </c>
      <c r="E38" s="63">
        <f>+D38*100/C38</f>
        <v>76.23149656477459</v>
      </c>
    </row>
    <row r="39" spans="1:5" ht="15.75" thickBot="1">
      <c r="A39" s="52"/>
      <c r="B39" s="53"/>
      <c r="C39" s="54"/>
      <c r="D39" s="142"/>
      <c r="E39" s="70"/>
    </row>
  </sheetData>
  <printOptions horizontalCentered="1"/>
  <pageMargins left="0.5905511811023623" right="0.3937007874015748" top="0.7874015748031497" bottom="0.7874015748031497" header="0.5118110236220472" footer="0.41"/>
  <pageSetup firstPageNumber="36" useFirstPageNumber="1" horizontalDpi="300" verticalDpi="300" orientation="portrait" paperSize="9" scale="75" r:id="rId1"/>
  <headerFooter alignWithMargins="0">
    <oddFooter>&amp;C&amp;11-  &amp;P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39"/>
  <sheetViews>
    <sheetView showGridLines="0" view="pageBreakPreview" zoomScale="75" zoomScaleNormal="75" zoomScaleSheetLayoutView="75" workbookViewId="0" topLeftCell="A10">
      <selection activeCell="A24" sqref="A24"/>
    </sheetView>
  </sheetViews>
  <sheetFormatPr defaultColWidth="9.00390625" defaultRowHeight="12.75"/>
  <cols>
    <col min="1" max="1" width="4.75390625" style="0" customWidth="1"/>
    <col min="2" max="2" width="60.375" style="0" customWidth="1"/>
    <col min="3" max="4" width="15.125" style="0" customWidth="1"/>
    <col min="5" max="5" width="18.125" style="0" customWidth="1"/>
    <col min="6" max="6" width="11.875" style="0" customWidth="1"/>
    <col min="7" max="7" width="9.625" style="0" customWidth="1"/>
  </cols>
  <sheetData>
    <row r="2" spans="1:5" ht="15">
      <c r="A2" s="1"/>
      <c r="B2" s="1"/>
      <c r="C2" s="1"/>
      <c r="D2" s="1"/>
      <c r="E2" s="1"/>
    </row>
    <row r="3" spans="1:6" ht="26.25" customHeight="1">
      <c r="A3" s="157" t="s">
        <v>40</v>
      </c>
      <c r="B3" s="156"/>
      <c r="C3" s="156"/>
      <c r="D3" s="156"/>
      <c r="E3" s="156"/>
      <c r="F3" s="156"/>
    </row>
    <row r="4" spans="1:6" ht="31.5" customHeight="1">
      <c r="A4" s="155" t="s">
        <v>1</v>
      </c>
      <c r="B4" s="156"/>
      <c r="C4" s="156"/>
      <c r="D4" s="156"/>
      <c r="E4" s="156"/>
      <c r="F4" s="156"/>
    </row>
    <row r="5" spans="1:6" ht="29.25" customHeight="1">
      <c r="A5" s="155" t="s">
        <v>41</v>
      </c>
      <c r="B5" s="156"/>
      <c r="C5" s="156"/>
      <c r="D5" s="156"/>
      <c r="E5" s="156"/>
      <c r="F5" s="156"/>
    </row>
    <row r="6" spans="1:6" ht="24.75" customHeight="1">
      <c r="A6" s="158" t="s">
        <v>65</v>
      </c>
      <c r="B6" s="156"/>
      <c r="C6" s="156"/>
      <c r="D6" s="156"/>
      <c r="E6" s="156"/>
      <c r="F6" s="156"/>
    </row>
    <row r="7" spans="1:5" ht="15.75">
      <c r="A7" s="6"/>
      <c r="B7" s="7" t="s">
        <v>2</v>
      </c>
      <c r="C7" s="1"/>
      <c r="D7" s="1"/>
      <c r="E7" s="1"/>
    </row>
    <row r="8" spans="1:5" ht="16.5" thickBot="1">
      <c r="A8" s="8" t="s">
        <v>2</v>
      </c>
      <c r="B8" s="9"/>
      <c r="C8" s="10" t="s">
        <v>3</v>
      </c>
      <c r="D8" s="10"/>
      <c r="E8" s="11"/>
    </row>
    <row r="9" spans="1:5" ht="15.75">
      <c r="A9" s="12"/>
      <c r="B9" s="13"/>
      <c r="C9" s="14" t="s">
        <v>4</v>
      </c>
      <c r="D9" s="125"/>
      <c r="E9" s="59" t="s">
        <v>71</v>
      </c>
    </row>
    <row r="10" spans="1:5" ht="15.75">
      <c r="A10" s="17" t="s">
        <v>6</v>
      </c>
      <c r="B10" s="14" t="s">
        <v>7</v>
      </c>
      <c r="C10" s="14" t="s">
        <v>8</v>
      </c>
      <c r="D10" s="125" t="s">
        <v>5</v>
      </c>
      <c r="E10" s="59" t="s">
        <v>72</v>
      </c>
    </row>
    <row r="11" spans="1:5" ht="15.75">
      <c r="A11" s="12"/>
      <c r="B11" s="13"/>
      <c r="C11" s="14" t="s">
        <v>66</v>
      </c>
      <c r="D11" s="125"/>
      <c r="E11" s="60"/>
    </row>
    <row r="12" spans="1:5" ht="16.5" thickBot="1">
      <c r="A12" s="18" t="s">
        <v>23</v>
      </c>
      <c r="B12" s="19" t="s">
        <v>24</v>
      </c>
      <c r="C12" s="19" t="s">
        <v>25</v>
      </c>
      <c r="D12" s="126">
        <v>4</v>
      </c>
      <c r="E12" s="61">
        <v>5</v>
      </c>
    </row>
    <row r="13" spans="1:5" ht="15">
      <c r="A13" s="21"/>
      <c r="B13" s="22"/>
      <c r="C13" s="23"/>
      <c r="D13" s="127"/>
      <c r="E13" s="62"/>
    </row>
    <row r="14" spans="1:5" ht="15.75">
      <c r="A14" s="17" t="s">
        <v>26</v>
      </c>
      <c r="B14" s="25" t="s">
        <v>27</v>
      </c>
      <c r="C14" s="26">
        <f>+'zbiorcz inf. PFOŚi GW'!D13</f>
        <v>4068065</v>
      </c>
      <c r="D14" s="128">
        <f>+C14</f>
        <v>4068065</v>
      </c>
      <c r="E14" s="63">
        <f>+D14*100/C14</f>
        <v>100</v>
      </c>
    </row>
    <row r="15" spans="1:5" ht="15">
      <c r="A15" s="21"/>
      <c r="B15" s="22"/>
      <c r="C15" s="23"/>
      <c r="D15" s="127"/>
      <c r="E15" s="62"/>
    </row>
    <row r="16" spans="1:5" ht="15.75">
      <c r="A16" s="28" t="s">
        <v>28</v>
      </c>
      <c r="B16" s="29" t="s">
        <v>29</v>
      </c>
      <c r="C16" s="30">
        <f>SUM(C20:C24)</f>
        <v>2350000</v>
      </c>
      <c r="D16" s="129">
        <f>SUM(D20:D24)</f>
        <v>1251670</v>
      </c>
      <c r="E16" s="64">
        <f>+D16*100/C16</f>
        <v>53.26255319148936</v>
      </c>
    </row>
    <row r="17" spans="1:5" ht="15">
      <c r="A17" s="32" t="s">
        <v>2</v>
      </c>
      <c r="B17" s="33" t="s">
        <v>2</v>
      </c>
      <c r="C17" s="23"/>
      <c r="D17" s="127"/>
      <c r="E17" s="62"/>
    </row>
    <row r="18" spans="1:5" ht="15">
      <c r="A18" s="32" t="s">
        <v>2</v>
      </c>
      <c r="B18" s="33" t="s">
        <v>30</v>
      </c>
      <c r="C18" s="23"/>
      <c r="D18" s="127"/>
      <c r="E18" s="62"/>
    </row>
    <row r="19" spans="1:5" ht="15">
      <c r="A19" s="21"/>
      <c r="B19" s="22"/>
      <c r="C19" s="23"/>
      <c r="D19" s="127"/>
      <c r="E19" s="62"/>
    </row>
    <row r="20" spans="1:5" ht="15">
      <c r="A20" s="65" t="s">
        <v>31</v>
      </c>
      <c r="B20" s="111" t="s">
        <v>47</v>
      </c>
      <c r="C20" s="23">
        <f>+'zbiorcz inf. PFOŚi GW'!D19</f>
        <v>2200000</v>
      </c>
      <c r="D20" s="127">
        <v>966647</v>
      </c>
      <c r="E20" s="66">
        <f>+D20*100/C20</f>
        <v>43.9385</v>
      </c>
    </row>
    <row r="21" spans="1:5" ht="15">
      <c r="A21" s="21"/>
      <c r="B21" s="111" t="s">
        <v>48</v>
      </c>
      <c r="C21" s="23"/>
      <c r="D21" s="127"/>
      <c r="E21" s="62"/>
    </row>
    <row r="22" spans="1:5" ht="75">
      <c r="A22" s="32" t="s">
        <v>2</v>
      </c>
      <c r="B22" s="112" t="s">
        <v>49</v>
      </c>
      <c r="C22" s="23"/>
      <c r="D22" s="127"/>
      <c r="E22" s="66"/>
    </row>
    <row r="23" spans="1:5" ht="15">
      <c r="A23" s="21"/>
      <c r="B23" s="35"/>
      <c r="C23" s="23"/>
      <c r="D23" s="127"/>
      <c r="E23" s="62"/>
    </row>
    <row r="24" spans="1:5" ht="15">
      <c r="A24" s="113" t="s">
        <v>44</v>
      </c>
      <c r="B24" s="111" t="s">
        <v>46</v>
      </c>
      <c r="C24" s="23">
        <f>+'zbiorcz inf. PFOŚi GW'!D23</f>
        <v>150000</v>
      </c>
      <c r="D24" s="127">
        <v>285023</v>
      </c>
      <c r="E24" s="66">
        <f>+D24*100/C24</f>
        <v>190.01533333333333</v>
      </c>
    </row>
    <row r="25" spans="1:5" ht="15">
      <c r="A25" s="32" t="s">
        <v>2</v>
      </c>
      <c r="B25" s="22"/>
      <c r="C25" s="23"/>
      <c r="D25" s="127"/>
      <c r="E25" s="62"/>
    </row>
    <row r="26" spans="1:5" ht="15">
      <c r="A26" s="38" t="s">
        <v>2</v>
      </c>
      <c r="B26" s="39" t="s">
        <v>2</v>
      </c>
      <c r="C26" s="40"/>
      <c r="D26" s="130"/>
      <c r="E26" s="67"/>
    </row>
    <row r="27" spans="1:5" ht="15.75">
      <c r="A27" s="17" t="s">
        <v>32</v>
      </c>
      <c r="B27" s="25" t="s">
        <v>33</v>
      </c>
      <c r="C27" s="26">
        <f>C16+C14</f>
        <v>6418065</v>
      </c>
      <c r="D27" s="128">
        <f>D16+D14</f>
        <v>5319735</v>
      </c>
      <c r="E27" s="63">
        <f>+D27*100/C27</f>
        <v>82.88689815388283</v>
      </c>
    </row>
    <row r="28" spans="1:5" ht="15.75" thickBot="1">
      <c r="A28" s="42"/>
      <c r="B28" s="43"/>
      <c r="C28" s="44"/>
      <c r="D28" s="131"/>
      <c r="E28" s="68"/>
    </row>
    <row r="29" spans="1:5" ht="15.75" thickTop="1">
      <c r="A29" s="21"/>
      <c r="B29" s="22"/>
      <c r="C29" s="23"/>
      <c r="D29" s="127"/>
      <c r="E29" s="62"/>
    </row>
    <row r="30" spans="1:5" ht="15.75">
      <c r="A30" s="28" t="s">
        <v>34</v>
      </c>
      <c r="B30" s="29" t="s">
        <v>45</v>
      </c>
      <c r="C30" s="30">
        <f>SUM(C32:C33)</f>
        <v>6418000</v>
      </c>
      <c r="D30" s="129">
        <f>SUM(D32:D34)</f>
        <v>844957</v>
      </c>
      <c r="E30" s="64">
        <f>+D30*100/C30</f>
        <v>13.165425366157681</v>
      </c>
    </row>
    <row r="31" spans="1:5" ht="15">
      <c r="A31" s="21"/>
      <c r="B31" s="47"/>
      <c r="C31" s="23"/>
      <c r="D31" s="127"/>
      <c r="E31" s="62"/>
    </row>
    <row r="32" spans="1:5" ht="63.75" customHeight="1">
      <c r="A32" s="114" t="s">
        <v>31</v>
      </c>
      <c r="B32" s="112" t="s">
        <v>70</v>
      </c>
      <c r="C32" s="23">
        <f>+'zbiorcz inf. PFOŚi GW'!D31</f>
        <v>6418000</v>
      </c>
      <c r="D32" s="127">
        <v>844957</v>
      </c>
      <c r="E32" s="66">
        <f>D32/C32*100</f>
        <v>13.165425366157683</v>
      </c>
    </row>
    <row r="33" spans="1:5" ht="15.75" customHeight="1">
      <c r="A33" s="114"/>
      <c r="B33" s="112"/>
      <c r="C33" s="23"/>
      <c r="D33" s="127"/>
      <c r="E33" s="62"/>
    </row>
    <row r="34" spans="1:5" ht="29.25" customHeight="1">
      <c r="A34" s="21"/>
      <c r="B34" s="47"/>
      <c r="C34" s="23"/>
      <c r="D34" s="127"/>
      <c r="E34" s="62"/>
    </row>
    <row r="35" spans="1:5" ht="15.75">
      <c r="A35" s="17" t="s">
        <v>36</v>
      </c>
      <c r="B35" s="25" t="s">
        <v>37</v>
      </c>
      <c r="C35" s="26">
        <f>C27-C30</f>
        <v>65</v>
      </c>
      <c r="D35" s="128">
        <f>+D27-D30</f>
        <v>4474778</v>
      </c>
      <c r="E35" s="63">
        <f>+D35*100/C35</f>
        <v>6884273.846153846</v>
      </c>
    </row>
    <row r="36" spans="1:5" ht="15.75">
      <c r="A36" s="48"/>
      <c r="B36" s="49"/>
      <c r="C36" s="50"/>
      <c r="D36" s="132"/>
      <c r="E36" s="69"/>
    </row>
    <row r="37" spans="1:5" ht="15.75">
      <c r="A37" s="12"/>
      <c r="B37" s="13"/>
      <c r="C37" s="23"/>
      <c r="D37" s="127"/>
      <c r="E37" s="62"/>
    </row>
    <row r="38" spans="1:5" ht="15.75">
      <c r="A38" s="17" t="s">
        <v>38</v>
      </c>
      <c r="B38" s="25" t="s">
        <v>39</v>
      </c>
      <c r="C38" s="26">
        <f>C35+C30</f>
        <v>6418065</v>
      </c>
      <c r="D38" s="128">
        <f>D35+D30</f>
        <v>5319735</v>
      </c>
      <c r="E38" s="63">
        <f>+D38*100/C38</f>
        <v>82.88689815388283</v>
      </c>
    </row>
    <row r="39" spans="1:5" ht="15.75" thickBot="1">
      <c r="A39" s="52"/>
      <c r="B39" s="53"/>
      <c r="C39" s="54"/>
      <c r="D39" s="133"/>
      <c r="E39" s="70"/>
    </row>
  </sheetData>
  <mergeCells count="4">
    <mergeCell ref="A4:F4"/>
    <mergeCell ref="A5:F5"/>
    <mergeCell ref="A3:F3"/>
    <mergeCell ref="A6:F6"/>
  </mergeCells>
  <printOptions horizontalCentered="1"/>
  <pageMargins left="0.64" right="0.3937007874015748" top="0.7874015748031497" bottom="0.984251968503937" header="0.5118110236220472" footer="0.5118110236220472"/>
  <pageSetup firstPageNumber="37" useFirstPageNumber="1" horizontalDpi="300" verticalDpi="300" orientation="portrait" paperSize="9" scale="75" r:id="rId1"/>
  <headerFooter alignWithMargins="0">
    <oddFooter>&amp;C&amp;12-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showGridLines="0" view="pageBreakPreview" zoomScale="75" zoomScaleNormal="75" zoomScaleSheetLayoutView="75" workbookViewId="0" topLeftCell="A11">
      <selection activeCell="C3" sqref="C3"/>
    </sheetView>
  </sheetViews>
  <sheetFormatPr defaultColWidth="9.00390625" defaultRowHeight="12.75"/>
  <cols>
    <col min="1" max="1" width="5.25390625" style="0" customWidth="1"/>
    <col min="2" max="2" width="70.125" style="0" customWidth="1"/>
    <col min="3" max="4" width="17.625" style="0" customWidth="1"/>
    <col min="5" max="5" width="9.875" style="0" customWidth="1"/>
    <col min="7" max="7" width="9.625" style="0" customWidth="1"/>
  </cols>
  <sheetData>
    <row r="1" ht="15">
      <c r="D1" s="1"/>
    </row>
    <row r="2" spans="1:5" ht="27.75">
      <c r="A2" s="159" t="s">
        <v>52</v>
      </c>
      <c r="B2" s="159"/>
      <c r="C2" s="159"/>
      <c r="D2" s="159"/>
      <c r="E2" s="159"/>
    </row>
    <row r="3" spans="1:5" ht="27.75">
      <c r="A3" s="57" t="s">
        <v>1</v>
      </c>
      <c r="B3" s="3"/>
      <c r="C3" s="3"/>
      <c r="D3" s="3"/>
      <c r="E3" s="3"/>
    </row>
    <row r="4" spans="1:5" ht="31.5" customHeight="1">
      <c r="A4" s="57" t="s">
        <v>41</v>
      </c>
      <c r="B4" s="3"/>
      <c r="C4" s="3"/>
      <c r="D4" s="3"/>
      <c r="E4" s="3"/>
    </row>
    <row r="5" spans="1:5" ht="27.75" customHeight="1">
      <c r="A5" s="159" t="s">
        <v>63</v>
      </c>
      <c r="B5" s="159"/>
      <c r="C5" s="159"/>
      <c r="D5" s="159"/>
      <c r="E5" s="159"/>
    </row>
    <row r="6" spans="1:5" ht="15.75">
      <c r="A6" s="6"/>
      <c r="B6" s="7" t="s">
        <v>2</v>
      </c>
      <c r="C6" s="1"/>
      <c r="D6" s="1"/>
      <c r="E6" s="1"/>
    </row>
    <row r="7" spans="1:5" ht="16.5" thickBot="1">
      <c r="A7" s="8" t="s">
        <v>2</v>
      </c>
      <c r="B7" s="9"/>
      <c r="C7" s="143"/>
      <c r="D7" s="144" t="s">
        <v>53</v>
      </c>
      <c r="E7" s="11"/>
    </row>
    <row r="8" spans="1:5" ht="15.75">
      <c r="A8" s="12"/>
      <c r="B8" s="13"/>
      <c r="C8" s="14" t="s">
        <v>4</v>
      </c>
      <c r="D8" s="134"/>
      <c r="E8" s="59" t="s">
        <v>42</v>
      </c>
    </row>
    <row r="9" spans="1:5" ht="15.75">
      <c r="A9" s="17" t="s">
        <v>6</v>
      </c>
      <c r="B9" s="14" t="s">
        <v>7</v>
      </c>
      <c r="C9" s="14" t="s">
        <v>54</v>
      </c>
      <c r="D9" s="134" t="s">
        <v>5</v>
      </c>
      <c r="E9" s="59" t="s">
        <v>43</v>
      </c>
    </row>
    <row r="10" spans="1:5" ht="15.75">
      <c r="A10" s="12"/>
      <c r="B10" s="13"/>
      <c r="C10" s="14" t="s">
        <v>64</v>
      </c>
      <c r="D10" s="134"/>
      <c r="E10" s="60" t="s">
        <v>51</v>
      </c>
    </row>
    <row r="11" spans="1:5" ht="16.5" thickBot="1">
      <c r="A11" s="18" t="s">
        <v>23</v>
      </c>
      <c r="B11" s="19" t="s">
        <v>24</v>
      </c>
      <c r="C11" s="19" t="s">
        <v>25</v>
      </c>
      <c r="D11" s="135">
        <v>4</v>
      </c>
      <c r="E11" s="61">
        <v>5</v>
      </c>
    </row>
    <row r="12" spans="1:5" ht="15">
      <c r="A12" s="21"/>
      <c r="B12" s="22"/>
      <c r="C12" s="23"/>
      <c r="D12" s="136"/>
      <c r="E12" s="62"/>
    </row>
    <row r="13" spans="1:5" ht="15.75">
      <c r="A13" s="17" t="s">
        <v>26</v>
      </c>
      <c r="B13" s="25" t="s">
        <v>27</v>
      </c>
      <c r="C13" s="26">
        <f>+'zbiorcz inf. PFOŚi GW'!D13</f>
        <v>4068065</v>
      </c>
      <c r="D13" s="137">
        <f>+C13</f>
        <v>4068065</v>
      </c>
      <c r="E13" s="63">
        <v>0</v>
      </c>
    </row>
    <row r="14" spans="1:5" ht="15">
      <c r="A14" s="21"/>
      <c r="B14" s="22"/>
      <c r="C14" s="23"/>
      <c r="D14" s="136"/>
      <c r="E14" s="62"/>
    </row>
    <row r="15" spans="1:5" ht="15.75">
      <c r="A15" s="28" t="s">
        <v>28</v>
      </c>
      <c r="B15" s="29" t="s">
        <v>29</v>
      </c>
      <c r="C15" s="30">
        <f>SUM(C19:C23)</f>
        <v>2350000</v>
      </c>
      <c r="D15" s="138">
        <f>SUM(D19:D23)</f>
        <v>1342388</v>
      </c>
      <c r="E15" s="64">
        <f>+D15*100/C15</f>
        <v>57.122893617021276</v>
      </c>
    </row>
    <row r="16" spans="1:5" ht="15">
      <c r="A16" s="32" t="s">
        <v>2</v>
      </c>
      <c r="B16" s="33" t="s">
        <v>2</v>
      </c>
      <c r="C16" s="23"/>
      <c r="D16" s="136"/>
      <c r="E16" s="62"/>
    </row>
    <row r="17" spans="1:5" ht="15">
      <c r="A17" s="32" t="s">
        <v>2</v>
      </c>
      <c r="B17" s="33" t="s">
        <v>30</v>
      </c>
      <c r="C17" s="23"/>
      <c r="D17" s="136"/>
      <c r="E17" s="62"/>
    </row>
    <row r="18" spans="1:5" ht="15">
      <c r="A18" s="21"/>
      <c r="B18" s="22"/>
      <c r="C18" s="23"/>
      <c r="D18" s="136"/>
      <c r="E18" s="62"/>
    </row>
    <row r="19" spans="1:5" ht="15">
      <c r="A19" s="65" t="s">
        <v>31</v>
      </c>
      <c r="B19" s="111" t="s">
        <v>47</v>
      </c>
      <c r="C19" s="23">
        <f>+'zbiorcz inf. PFOŚi GW'!D19</f>
        <v>2200000</v>
      </c>
      <c r="D19" s="136">
        <v>990560</v>
      </c>
      <c r="E19" s="66">
        <f>+D19*100/C19</f>
        <v>45.025454545454544</v>
      </c>
    </row>
    <row r="20" spans="1:5" ht="15">
      <c r="A20" s="21"/>
      <c r="B20" s="111" t="s">
        <v>48</v>
      </c>
      <c r="C20" s="23"/>
      <c r="D20" s="136"/>
      <c r="E20" s="62"/>
    </row>
    <row r="21" spans="1:5" ht="45">
      <c r="A21" s="32" t="s">
        <v>2</v>
      </c>
      <c r="B21" s="112" t="s">
        <v>49</v>
      </c>
      <c r="C21" s="23"/>
      <c r="D21" s="136"/>
      <c r="E21" s="66"/>
    </row>
    <row r="22" spans="1:5" ht="15">
      <c r="A22" s="21"/>
      <c r="B22" s="35"/>
      <c r="C22" s="23"/>
      <c r="D22" s="136"/>
      <c r="E22" s="62"/>
    </row>
    <row r="23" spans="1:5" ht="15">
      <c r="A23" s="113" t="s">
        <v>44</v>
      </c>
      <c r="B23" s="111" t="s">
        <v>46</v>
      </c>
      <c r="C23" s="23">
        <f>+'zbiorcz inf. PFOŚi GW'!D23</f>
        <v>150000</v>
      </c>
      <c r="D23" s="136">
        <v>351828</v>
      </c>
      <c r="E23" s="66">
        <f>+D23*100/C23</f>
        <v>234.552</v>
      </c>
    </row>
    <row r="24" spans="1:5" ht="15">
      <c r="A24" s="32" t="s">
        <v>2</v>
      </c>
      <c r="B24" s="22"/>
      <c r="C24" s="23"/>
      <c r="D24" s="136"/>
      <c r="E24" s="62"/>
    </row>
    <row r="25" spans="1:5" ht="15">
      <c r="A25" s="38" t="s">
        <v>2</v>
      </c>
      <c r="B25" s="39" t="s">
        <v>2</v>
      </c>
      <c r="C25" s="40"/>
      <c r="D25" s="139"/>
      <c r="E25" s="67"/>
    </row>
    <row r="26" spans="1:5" ht="15.75">
      <c r="A26" s="17" t="s">
        <v>32</v>
      </c>
      <c r="B26" s="25" t="s">
        <v>33</v>
      </c>
      <c r="C26" s="26">
        <f>C15+C13</f>
        <v>6418065</v>
      </c>
      <c r="D26" s="137">
        <f>D15+D13</f>
        <v>5410453</v>
      </c>
      <c r="E26" s="63">
        <f>+D26*100/C26</f>
        <v>84.3003771385924</v>
      </c>
    </row>
    <row r="27" spans="1:5" ht="15.75" thickBot="1">
      <c r="A27" s="42"/>
      <c r="B27" s="43"/>
      <c r="C27" s="44"/>
      <c r="D27" s="140"/>
      <c r="E27" s="68"/>
    </row>
    <row r="28" spans="1:5" ht="15.75" thickTop="1">
      <c r="A28" s="21"/>
      <c r="B28" s="22"/>
      <c r="C28" s="23"/>
      <c r="D28" s="136"/>
      <c r="E28" s="62"/>
    </row>
    <row r="29" spans="1:5" ht="15.75">
      <c r="A29" s="28" t="s">
        <v>34</v>
      </c>
      <c r="B29" s="29" t="s">
        <v>45</v>
      </c>
      <c r="C29" s="30">
        <f>SUM(C31:C32)</f>
        <v>6418000</v>
      </c>
      <c r="D29" s="138">
        <f>SUM(D31:D33)</f>
        <v>1266079</v>
      </c>
      <c r="E29" s="64">
        <f>+D29*100/C29</f>
        <v>19.72700218136491</v>
      </c>
    </row>
    <row r="30" spans="1:5" ht="15">
      <c r="A30" s="21"/>
      <c r="B30" s="47"/>
      <c r="C30" s="23"/>
      <c r="D30" s="136"/>
      <c r="E30" s="62"/>
    </row>
    <row r="31" spans="1:5" ht="63.75" customHeight="1">
      <c r="A31" s="114" t="s">
        <v>31</v>
      </c>
      <c r="B31" s="112" t="s">
        <v>70</v>
      </c>
      <c r="C31" s="23">
        <f>+'zbiorcz inf. PFOŚi GW'!D31</f>
        <v>6418000</v>
      </c>
      <c r="D31" s="136">
        <v>1266079</v>
      </c>
      <c r="E31" s="62">
        <f>D31/C31*100</f>
        <v>19.72700218136491</v>
      </c>
    </row>
    <row r="32" spans="1:5" ht="19.5" customHeight="1">
      <c r="A32" s="114"/>
      <c r="B32" s="112"/>
      <c r="C32" s="23"/>
      <c r="D32" s="136"/>
      <c r="E32" s="62"/>
    </row>
    <row r="33" spans="1:5" ht="29.25" customHeight="1">
      <c r="A33" s="21"/>
      <c r="B33" s="47"/>
      <c r="C33" s="23"/>
      <c r="D33" s="136"/>
      <c r="E33" s="62"/>
    </row>
    <row r="34" spans="1:5" ht="15.75">
      <c r="A34" s="17" t="s">
        <v>36</v>
      </c>
      <c r="B34" s="25" t="s">
        <v>37</v>
      </c>
      <c r="C34" s="26">
        <f>C26-C29</f>
        <v>65</v>
      </c>
      <c r="D34" s="137">
        <f>+D26-D29</f>
        <v>4144374</v>
      </c>
      <c r="E34" s="63"/>
    </row>
    <row r="35" spans="1:5" ht="15.75">
      <c r="A35" s="48"/>
      <c r="B35" s="49"/>
      <c r="C35" s="50"/>
      <c r="D35" s="141"/>
      <c r="E35" s="69"/>
    </row>
    <row r="36" spans="1:5" ht="15.75">
      <c r="A36" s="12"/>
      <c r="B36" s="13"/>
      <c r="C36" s="23"/>
      <c r="D36" s="136"/>
      <c r="E36" s="62"/>
    </row>
    <row r="37" spans="1:5" ht="15.75">
      <c r="A37" s="17" t="s">
        <v>38</v>
      </c>
      <c r="B37" s="25" t="s">
        <v>39</v>
      </c>
      <c r="C37" s="26">
        <f>C34+C29</f>
        <v>6418065</v>
      </c>
      <c r="D37" s="137">
        <f>D34+D29</f>
        <v>5410453</v>
      </c>
      <c r="E37" s="63">
        <f>+D37*100/C37</f>
        <v>84.3003771385924</v>
      </c>
    </row>
    <row r="38" spans="1:5" ht="15.75" thickBot="1">
      <c r="A38" s="52"/>
      <c r="B38" s="53"/>
      <c r="C38" s="54"/>
      <c r="D38" s="142"/>
      <c r="E38" s="70"/>
    </row>
  </sheetData>
  <mergeCells count="2">
    <mergeCell ref="A5:E5"/>
    <mergeCell ref="A2:E2"/>
  </mergeCells>
  <printOptions horizontalCentered="1"/>
  <pageMargins left="0.4724409448818898" right="0.3937007874015748" top="0.7086614173228347" bottom="0.7874015748031497" header="0.35433070866141736" footer="0.3937007874015748"/>
  <pageSetup firstPageNumber="54" useFirstPageNumber="1" horizontalDpi="300" verticalDpi="300" orientation="portrait" paperSize="9" scale="70" r:id="rId1"/>
  <headerFooter alignWithMargins="0">
    <oddHeader>&amp;C&amp;"Arial CE,Kursywa\&amp;11Informacja o przebiegu wykonania budżetu Miasta Szczecina za I półrocze 2001 roku&amp;9
_____________________________________________________________________________________________________________________________</oddHeader>
    <oddFooter>&amp;C&amp;11-  &amp;P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39"/>
  <sheetViews>
    <sheetView showGridLines="0" view="pageBreakPreview" zoomScale="75" zoomScaleNormal="75" zoomScaleSheetLayoutView="75" workbookViewId="0" topLeftCell="A1">
      <selection activeCell="A4" sqref="A4"/>
    </sheetView>
  </sheetViews>
  <sheetFormatPr defaultColWidth="9.00390625" defaultRowHeight="12.75"/>
  <cols>
    <col min="1" max="1" width="5.125" style="0" customWidth="1"/>
    <col min="2" max="2" width="72.375" style="0" customWidth="1"/>
    <col min="3" max="3" width="16.375" style="0" customWidth="1"/>
    <col min="4" max="4" width="16.125" style="0" customWidth="1"/>
    <col min="5" max="5" width="8.75390625" style="0" customWidth="1"/>
    <col min="7" max="7" width="9.625" style="0" customWidth="1"/>
  </cols>
  <sheetData>
    <row r="2" spans="1:5" ht="15">
      <c r="A2" s="1"/>
      <c r="B2" s="1"/>
      <c r="C2" s="1"/>
      <c r="D2" s="1"/>
      <c r="E2" s="1"/>
    </row>
    <row r="3" spans="1:5" ht="30">
      <c r="A3" s="2"/>
      <c r="B3" s="56" t="s">
        <v>40</v>
      </c>
      <c r="C3" s="3"/>
      <c r="D3" s="3"/>
      <c r="E3" s="3"/>
    </row>
    <row r="4" spans="1:5" ht="27.75">
      <c r="A4" s="57" t="s">
        <v>1</v>
      </c>
      <c r="B4" s="3"/>
      <c r="C4" s="3"/>
      <c r="D4" s="3"/>
      <c r="E4" s="3"/>
    </row>
    <row r="5" spans="1:5" ht="27.75">
      <c r="A5" s="57" t="s">
        <v>41</v>
      </c>
      <c r="B5" s="3"/>
      <c r="C5" s="3"/>
      <c r="D5" s="3"/>
      <c r="E5" s="3"/>
    </row>
    <row r="6" spans="1:5" ht="27.75">
      <c r="A6" s="58" t="s">
        <v>61</v>
      </c>
      <c r="B6" s="5"/>
      <c r="C6" s="5"/>
      <c r="D6" s="5"/>
      <c r="E6" s="5"/>
    </row>
    <row r="7" spans="1:5" ht="15.75">
      <c r="A7" s="6"/>
      <c r="B7" s="7" t="s">
        <v>2</v>
      </c>
      <c r="C7" s="1"/>
      <c r="D7" s="1"/>
      <c r="E7" s="1"/>
    </row>
    <row r="8" spans="1:5" ht="16.5" thickBot="1">
      <c r="A8" s="8" t="s">
        <v>2</v>
      </c>
      <c r="B8" s="9"/>
      <c r="C8" s="10"/>
      <c r="D8" s="10"/>
      <c r="E8" s="144" t="s">
        <v>53</v>
      </c>
    </row>
    <row r="9" spans="1:5" ht="15.75">
      <c r="A9" s="12"/>
      <c r="B9" s="13"/>
      <c r="C9" s="14" t="s">
        <v>4</v>
      </c>
      <c r="D9" s="134"/>
      <c r="E9" s="59" t="s">
        <v>42</v>
      </c>
    </row>
    <row r="10" spans="1:5" ht="15.75">
      <c r="A10" s="17" t="s">
        <v>6</v>
      </c>
      <c r="B10" s="14" t="s">
        <v>7</v>
      </c>
      <c r="C10" s="14" t="s">
        <v>8</v>
      </c>
      <c r="D10" s="134" t="s">
        <v>5</v>
      </c>
      <c r="E10" s="59" t="s">
        <v>43</v>
      </c>
    </row>
    <row r="11" spans="1:5" ht="15.75">
      <c r="A11" s="12"/>
      <c r="B11" s="13"/>
      <c r="C11" s="14" t="s">
        <v>62</v>
      </c>
      <c r="D11" s="134"/>
      <c r="E11" s="60" t="s">
        <v>51</v>
      </c>
    </row>
    <row r="12" spans="1:5" ht="16.5" thickBot="1">
      <c r="A12" s="18" t="s">
        <v>23</v>
      </c>
      <c r="B12" s="19" t="s">
        <v>24</v>
      </c>
      <c r="C12" s="19" t="s">
        <v>25</v>
      </c>
      <c r="D12" s="135">
        <v>4</v>
      </c>
      <c r="E12" s="61">
        <v>5</v>
      </c>
    </row>
    <row r="13" spans="1:5" ht="15">
      <c r="A13" s="21"/>
      <c r="B13" s="22"/>
      <c r="C13" s="23"/>
      <c r="D13" s="136"/>
      <c r="E13" s="62"/>
    </row>
    <row r="14" spans="1:5" ht="15.75">
      <c r="A14" s="17" t="s">
        <v>26</v>
      </c>
      <c r="B14" s="25" t="s">
        <v>27</v>
      </c>
      <c r="C14" s="26">
        <f>+'zbiorcz inf. PFOŚi GW'!D13</f>
        <v>4068065</v>
      </c>
      <c r="D14" s="137">
        <f>+C14</f>
        <v>4068065</v>
      </c>
      <c r="E14" s="63">
        <v>0</v>
      </c>
    </row>
    <row r="15" spans="1:5" ht="15">
      <c r="A15" s="21"/>
      <c r="B15" s="22"/>
      <c r="C15" s="23"/>
      <c r="D15" s="136"/>
      <c r="E15" s="62"/>
    </row>
    <row r="16" spans="1:5" ht="15.75">
      <c r="A16" s="28" t="s">
        <v>28</v>
      </c>
      <c r="B16" s="29" t="s">
        <v>29</v>
      </c>
      <c r="C16" s="30">
        <f>SUM(C20:C24)</f>
        <v>2350000</v>
      </c>
      <c r="D16" s="138">
        <f>SUM(D20:D24)</f>
        <v>1750554</v>
      </c>
      <c r="E16" s="64">
        <f>+D16*100/C16</f>
        <v>74.49165957446809</v>
      </c>
    </row>
    <row r="17" spans="1:5" ht="15">
      <c r="A17" s="32" t="s">
        <v>2</v>
      </c>
      <c r="B17" s="33" t="s">
        <v>2</v>
      </c>
      <c r="C17" s="23"/>
      <c r="D17" s="136"/>
      <c r="E17" s="62"/>
    </row>
    <row r="18" spans="1:5" ht="15">
      <c r="A18" s="32" t="s">
        <v>2</v>
      </c>
      <c r="B18" s="33" t="s">
        <v>30</v>
      </c>
      <c r="C18" s="23"/>
      <c r="D18" s="136"/>
      <c r="E18" s="62"/>
    </row>
    <row r="19" spans="1:5" ht="15">
      <c r="A19" s="21"/>
      <c r="B19" s="22"/>
      <c r="C19" s="23"/>
      <c r="D19" s="136"/>
      <c r="E19" s="62"/>
    </row>
    <row r="20" spans="1:5" ht="15">
      <c r="A20" s="65" t="s">
        <v>31</v>
      </c>
      <c r="B20" s="111" t="s">
        <v>47</v>
      </c>
      <c r="C20" s="23">
        <f>+'zbiorcz inf. PFOŚi GW'!D19</f>
        <v>2200000</v>
      </c>
      <c r="D20" s="136">
        <v>1351903</v>
      </c>
      <c r="E20" s="66">
        <f>+D20*100/C20</f>
        <v>61.45013636363636</v>
      </c>
    </row>
    <row r="21" spans="1:5" ht="15">
      <c r="A21" s="21"/>
      <c r="B21" s="111" t="s">
        <v>48</v>
      </c>
      <c r="C21" s="23"/>
      <c r="D21" s="136"/>
      <c r="E21" s="62"/>
    </row>
    <row r="22" spans="1:5" ht="45">
      <c r="A22" s="32" t="s">
        <v>2</v>
      </c>
      <c r="B22" s="112" t="s">
        <v>49</v>
      </c>
      <c r="C22" s="23"/>
      <c r="D22" s="136"/>
      <c r="E22" s="66"/>
    </row>
    <row r="23" spans="1:5" ht="15">
      <c r="A23" s="21"/>
      <c r="B23" s="35"/>
      <c r="C23" s="23"/>
      <c r="D23" s="136"/>
      <c r="E23" s="62"/>
    </row>
    <row r="24" spans="1:5" ht="15">
      <c r="A24" s="113" t="s">
        <v>44</v>
      </c>
      <c r="B24" s="111" t="s">
        <v>46</v>
      </c>
      <c r="C24" s="23">
        <f>+'zbiorcz inf. PFOŚi GW'!D23</f>
        <v>150000</v>
      </c>
      <c r="D24" s="136">
        <v>398651</v>
      </c>
      <c r="E24" s="66">
        <f>+D24*100/C24</f>
        <v>265.76733333333334</v>
      </c>
    </row>
    <row r="25" spans="1:5" ht="15">
      <c r="A25" s="32" t="s">
        <v>2</v>
      </c>
      <c r="B25" s="22"/>
      <c r="C25" s="23"/>
      <c r="D25" s="136"/>
      <c r="E25" s="62"/>
    </row>
    <row r="26" spans="1:5" ht="15">
      <c r="A26" s="38" t="s">
        <v>2</v>
      </c>
      <c r="B26" s="39" t="s">
        <v>2</v>
      </c>
      <c r="C26" s="40"/>
      <c r="D26" s="139"/>
      <c r="E26" s="67"/>
    </row>
    <row r="27" spans="1:5" ht="15.75">
      <c r="A27" s="17" t="s">
        <v>32</v>
      </c>
      <c r="B27" s="25" t="s">
        <v>33</v>
      </c>
      <c r="C27" s="26">
        <f>C16+C14</f>
        <v>6418065</v>
      </c>
      <c r="D27" s="137">
        <f>D16+D14</f>
        <v>5818619</v>
      </c>
      <c r="E27" s="63">
        <f>+D27*100/C27</f>
        <v>90.66001980347659</v>
      </c>
    </row>
    <row r="28" spans="1:5" ht="15.75" thickBot="1">
      <c r="A28" s="42"/>
      <c r="B28" s="43"/>
      <c r="C28" s="44"/>
      <c r="D28" s="140"/>
      <c r="E28" s="68"/>
    </row>
    <row r="29" spans="1:5" ht="15.75" thickTop="1">
      <c r="A29" s="21"/>
      <c r="B29" s="22"/>
      <c r="C29" s="23"/>
      <c r="D29" s="136"/>
      <c r="E29" s="62"/>
    </row>
    <row r="30" spans="1:5" ht="15.75">
      <c r="A30" s="28" t="s">
        <v>34</v>
      </c>
      <c r="B30" s="29" t="s">
        <v>45</v>
      </c>
      <c r="C30" s="30">
        <f>SUM(C32:C33)</f>
        <v>6418000</v>
      </c>
      <c r="D30" s="138">
        <f>SUM(D32:D34)</f>
        <v>1515709</v>
      </c>
      <c r="E30" s="64">
        <f>+D30*100/C30</f>
        <v>23.61653162979121</v>
      </c>
    </row>
    <row r="31" spans="1:5" ht="15">
      <c r="A31" s="21"/>
      <c r="B31" s="47"/>
      <c r="C31" s="23"/>
      <c r="D31" s="136"/>
      <c r="E31" s="62"/>
    </row>
    <row r="32" spans="1:5" ht="63.75" customHeight="1">
      <c r="A32" s="114" t="s">
        <v>31</v>
      </c>
      <c r="B32" s="112" t="s">
        <v>70</v>
      </c>
      <c r="C32" s="23">
        <f>+'zbiorcz inf. PFOŚi GW'!D31</f>
        <v>6418000</v>
      </c>
      <c r="D32" s="136">
        <v>1515709</v>
      </c>
      <c r="E32" s="62">
        <f>D32/C32*100</f>
        <v>23.61653162979121</v>
      </c>
    </row>
    <row r="33" spans="1:5" ht="15" customHeight="1">
      <c r="A33" s="114"/>
      <c r="B33" s="112"/>
      <c r="C33" s="23"/>
      <c r="D33" s="136"/>
      <c r="E33" s="62"/>
    </row>
    <row r="34" spans="1:5" ht="29.25" customHeight="1">
      <c r="A34" s="21"/>
      <c r="B34" s="47"/>
      <c r="C34" s="23"/>
      <c r="D34" s="136"/>
      <c r="E34" s="62"/>
    </row>
    <row r="35" spans="1:5" ht="15.75">
      <c r="A35" s="17" t="s">
        <v>36</v>
      </c>
      <c r="B35" s="25" t="s">
        <v>37</v>
      </c>
      <c r="C35" s="26">
        <f>C27-C30</f>
        <v>65</v>
      </c>
      <c r="D35" s="137">
        <f>+D27-D30</f>
        <v>4302910</v>
      </c>
      <c r="E35" s="63"/>
    </row>
    <row r="36" spans="1:5" ht="15.75">
      <c r="A36" s="48"/>
      <c r="B36" s="49"/>
      <c r="C36" s="50"/>
      <c r="D36" s="141"/>
      <c r="E36" s="69"/>
    </row>
    <row r="37" spans="1:5" ht="15.75">
      <c r="A37" s="12"/>
      <c r="B37" s="13"/>
      <c r="C37" s="23"/>
      <c r="D37" s="136"/>
      <c r="E37" s="62"/>
    </row>
    <row r="38" spans="1:5" ht="15.75">
      <c r="A38" s="17" t="s">
        <v>38</v>
      </c>
      <c r="B38" s="25" t="s">
        <v>39</v>
      </c>
      <c r="C38" s="26">
        <f>C35+C30</f>
        <v>6418065</v>
      </c>
      <c r="D38" s="137">
        <f>D35+D30</f>
        <v>5818619</v>
      </c>
      <c r="E38" s="63">
        <f>+D38*100/C38</f>
        <v>90.66001980347659</v>
      </c>
    </row>
    <row r="39" spans="1:5" ht="15.75" thickBot="1">
      <c r="A39" s="52"/>
      <c r="B39" s="53"/>
      <c r="C39" s="54"/>
      <c r="D39" s="142"/>
      <c r="E39" s="70"/>
    </row>
  </sheetData>
  <printOptions horizontalCentered="1"/>
  <pageMargins left="0.51" right="0.3937007874015748" top="0.7874015748031497" bottom="0.984251968503937" header="0.5118110236220472" footer="0.39"/>
  <pageSetup horizontalDpi="300" verticalDpi="300" orientation="portrait" paperSize="9" scale="75" r:id="rId1"/>
  <headerFooter alignWithMargins="0">
    <oddFooter>&amp;C&amp;12-  37 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39"/>
  <sheetViews>
    <sheetView showGridLines="0" view="pageBreakPreview" zoomScale="75" zoomScaleNormal="75" zoomScaleSheetLayoutView="75" workbookViewId="0" topLeftCell="A1">
      <selection activeCell="A5" sqref="A5:E5"/>
    </sheetView>
  </sheetViews>
  <sheetFormatPr defaultColWidth="9.00390625" defaultRowHeight="12.75"/>
  <cols>
    <col min="1" max="1" width="4.75390625" style="0" customWidth="1"/>
    <col min="2" max="2" width="60.375" style="0" customWidth="1"/>
    <col min="3" max="3" width="18.125" style="0" customWidth="1"/>
    <col min="4" max="4" width="17.75390625" style="0" customWidth="1"/>
    <col min="5" max="5" width="9.875" style="0" customWidth="1"/>
    <col min="7" max="7" width="9.625" style="0" customWidth="1"/>
  </cols>
  <sheetData>
    <row r="2" spans="1:5" ht="15">
      <c r="A2" s="1"/>
      <c r="B2" s="1"/>
      <c r="C2" s="1"/>
      <c r="D2" s="1"/>
      <c r="E2" s="1"/>
    </row>
    <row r="3" spans="1:5" ht="26.25">
      <c r="A3" s="160" t="s">
        <v>52</v>
      </c>
      <c r="B3" s="160"/>
      <c r="C3" s="160"/>
      <c r="D3" s="160"/>
      <c r="E3" s="160"/>
    </row>
    <row r="4" spans="1:5" ht="26.25">
      <c r="A4" s="160" t="s">
        <v>1</v>
      </c>
      <c r="B4" s="160"/>
      <c r="C4" s="160"/>
      <c r="D4" s="160"/>
      <c r="E4" s="160"/>
    </row>
    <row r="5" spans="1:5" ht="26.25">
      <c r="A5" s="160" t="s">
        <v>41</v>
      </c>
      <c r="B5" s="160"/>
      <c r="C5" s="160"/>
      <c r="D5" s="160"/>
      <c r="E5" s="160"/>
    </row>
    <row r="6" spans="1:5" ht="26.25">
      <c r="A6" s="160" t="s">
        <v>73</v>
      </c>
      <c r="B6" s="160"/>
      <c r="C6" s="160"/>
      <c r="D6" s="160"/>
      <c r="E6" s="160"/>
    </row>
    <row r="7" spans="1:5" ht="15.75">
      <c r="A7" s="6"/>
      <c r="B7" s="7" t="s">
        <v>2</v>
      </c>
      <c r="C7" s="1"/>
      <c r="D7" s="1"/>
      <c r="E7" s="1"/>
    </row>
    <row r="8" spans="1:5" ht="16.5" thickBot="1">
      <c r="A8" s="8" t="s">
        <v>2</v>
      </c>
      <c r="B8" s="9"/>
      <c r="C8" s="10" t="s">
        <v>3</v>
      </c>
      <c r="D8" s="10"/>
      <c r="E8" s="11"/>
    </row>
    <row r="9" spans="1:5" ht="15.75">
      <c r="A9" s="12"/>
      <c r="B9" s="13"/>
      <c r="C9" s="14" t="s">
        <v>4</v>
      </c>
      <c r="D9" s="134"/>
      <c r="E9" s="59" t="s">
        <v>42</v>
      </c>
    </row>
    <row r="10" spans="1:5" ht="15.75">
      <c r="A10" s="17" t="s">
        <v>6</v>
      </c>
      <c r="B10" s="14" t="s">
        <v>7</v>
      </c>
      <c r="C10" s="14" t="s">
        <v>8</v>
      </c>
      <c r="D10" s="134" t="s">
        <v>5</v>
      </c>
      <c r="E10" s="59" t="s">
        <v>43</v>
      </c>
    </row>
    <row r="11" spans="1:5" ht="15.75">
      <c r="A11" s="12"/>
      <c r="B11" s="13"/>
      <c r="C11" s="14" t="s">
        <v>60</v>
      </c>
      <c r="D11" s="134"/>
      <c r="E11" s="60" t="s">
        <v>51</v>
      </c>
    </row>
    <row r="12" spans="1:5" ht="16.5" thickBot="1">
      <c r="A12" s="18" t="s">
        <v>23</v>
      </c>
      <c r="B12" s="19" t="s">
        <v>24</v>
      </c>
      <c r="C12" s="19" t="s">
        <v>25</v>
      </c>
      <c r="D12" s="135">
        <v>4</v>
      </c>
      <c r="E12" s="61">
        <v>5</v>
      </c>
    </row>
    <row r="13" spans="1:5" ht="15">
      <c r="A13" s="21"/>
      <c r="B13" s="22"/>
      <c r="C13" s="23"/>
      <c r="D13" s="136"/>
      <c r="E13" s="62"/>
    </row>
    <row r="14" spans="1:5" ht="15.75">
      <c r="A14" s="17" t="s">
        <v>26</v>
      </c>
      <c r="B14" s="25" t="s">
        <v>27</v>
      </c>
      <c r="C14" s="26">
        <f>+'zbiorcz inf. PFOŚi GW'!D13</f>
        <v>4068065</v>
      </c>
      <c r="D14" s="137">
        <f>+C14</f>
        <v>4068065</v>
      </c>
      <c r="E14" s="63">
        <f>+D14*100/C14</f>
        <v>100</v>
      </c>
    </row>
    <row r="15" spans="1:5" ht="15">
      <c r="A15" s="21"/>
      <c r="B15" s="22"/>
      <c r="C15" s="23"/>
      <c r="D15" s="136"/>
      <c r="E15" s="62"/>
    </row>
    <row r="16" spans="1:5" ht="15.75">
      <c r="A16" s="28" t="s">
        <v>28</v>
      </c>
      <c r="B16" s="29" t="s">
        <v>29</v>
      </c>
      <c r="C16" s="30">
        <f>SUM(C20:C24)</f>
        <v>2350000</v>
      </c>
      <c r="D16" s="138">
        <f>SUM(D20:D24)</f>
        <v>2112947</v>
      </c>
      <c r="E16" s="64">
        <f>+D16*100/C16</f>
        <v>89.91263829787233</v>
      </c>
    </row>
    <row r="17" spans="1:5" ht="15">
      <c r="A17" s="32" t="s">
        <v>2</v>
      </c>
      <c r="B17" s="33" t="s">
        <v>2</v>
      </c>
      <c r="C17" s="23"/>
      <c r="D17" s="136"/>
      <c r="E17" s="62"/>
    </row>
    <row r="18" spans="1:5" ht="15">
      <c r="A18" s="32" t="s">
        <v>2</v>
      </c>
      <c r="B18" s="33" t="s">
        <v>30</v>
      </c>
      <c r="C18" s="23"/>
      <c r="D18" s="136"/>
      <c r="E18" s="62"/>
    </row>
    <row r="19" spans="1:5" ht="15">
      <c r="A19" s="21"/>
      <c r="B19" s="22"/>
      <c r="C19" s="23"/>
      <c r="D19" s="136"/>
      <c r="E19" s="62"/>
    </row>
    <row r="20" spans="1:5" ht="15">
      <c r="A20" s="65" t="s">
        <v>31</v>
      </c>
      <c r="B20" s="111" t="s">
        <v>47</v>
      </c>
      <c r="C20" s="23">
        <f>+'zbiorcz inf. PFOŚi GW'!D19</f>
        <v>2200000</v>
      </c>
      <c r="D20" s="136">
        <v>1704915</v>
      </c>
      <c r="E20" s="66">
        <f>+D20*100/C20</f>
        <v>77.49613636363637</v>
      </c>
    </row>
    <row r="21" spans="1:5" ht="15">
      <c r="A21" s="21"/>
      <c r="B21" s="111" t="s">
        <v>48</v>
      </c>
      <c r="C21" s="23"/>
      <c r="D21" s="136"/>
      <c r="E21" s="62"/>
    </row>
    <row r="22" spans="1:5" ht="75">
      <c r="A22" s="32" t="s">
        <v>2</v>
      </c>
      <c r="B22" s="112" t="s">
        <v>49</v>
      </c>
      <c r="C22" s="23"/>
      <c r="D22" s="136"/>
      <c r="E22" s="66"/>
    </row>
    <row r="23" spans="1:5" ht="15">
      <c r="A23" s="21"/>
      <c r="B23" s="35"/>
      <c r="C23" s="23"/>
      <c r="D23" s="136"/>
      <c r="E23" s="62"/>
    </row>
    <row r="24" spans="1:5" ht="15">
      <c r="A24" s="113" t="s">
        <v>44</v>
      </c>
      <c r="B24" s="111" t="s">
        <v>46</v>
      </c>
      <c r="C24" s="23">
        <f>+'zbiorcz inf. PFOŚi GW'!D23</f>
        <v>150000</v>
      </c>
      <c r="D24" s="136">
        <v>408032</v>
      </c>
      <c r="E24" s="66">
        <f>+D24*100/C24</f>
        <v>272.02133333333336</v>
      </c>
    </row>
    <row r="25" spans="1:5" ht="15">
      <c r="A25" s="32" t="s">
        <v>2</v>
      </c>
      <c r="B25" s="22"/>
      <c r="C25" s="23"/>
      <c r="D25" s="136"/>
      <c r="E25" s="62"/>
    </row>
    <row r="26" spans="1:5" ht="15">
      <c r="A26" s="38" t="s">
        <v>2</v>
      </c>
      <c r="B26" s="39" t="s">
        <v>2</v>
      </c>
      <c r="C26" s="40"/>
      <c r="D26" s="139"/>
      <c r="E26" s="67"/>
    </row>
    <row r="27" spans="1:5" ht="15.75">
      <c r="A27" s="17" t="s">
        <v>32</v>
      </c>
      <c r="B27" s="25" t="s">
        <v>33</v>
      </c>
      <c r="C27" s="26">
        <f>C16+C14</f>
        <v>6418065</v>
      </c>
      <c r="D27" s="137">
        <f>D16+D14</f>
        <v>6181012</v>
      </c>
      <c r="E27" s="63">
        <f>+D27*100/C27</f>
        <v>96.30647243366965</v>
      </c>
    </row>
    <row r="28" spans="1:5" ht="15.75" thickBot="1">
      <c r="A28" s="42"/>
      <c r="B28" s="43"/>
      <c r="C28" s="44"/>
      <c r="D28" s="140"/>
      <c r="E28" s="68"/>
    </row>
    <row r="29" spans="1:5" ht="15.75" thickTop="1">
      <c r="A29" s="21"/>
      <c r="B29" s="22"/>
      <c r="C29" s="23"/>
      <c r="D29" s="136"/>
      <c r="E29" s="62"/>
    </row>
    <row r="30" spans="1:5" ht="15.75">
      <c r="A30" s="28" t="s">
        <v>34</v>
      </c>
      <c r="B30" s="29" t="s">
        <v>45</v>
      </c>
      <c r="C30" s="30">
        <f>SUM(C32:C33)</f>
        <v>6418000</v>
      </c>
      <c r="D30" s="138">
        <f>SUM(D32:D34)</f>
        <v>1553338</v>
      </c>
      <c r="E30" s="64">
        <f>+D30*100/C30</f>
        <v>24.202835774384543</v>
      </c>
    </row>
    <row r="31" spans="1:5" ht="15">
      <c r="A31" s="21"/>
      <c r="B31" s="47"/>
      <c r="C31" s="23"/>
      <c r="D31" s="136"/>
      <c r="E31" s="62"/>
    </row>
    <row r="32" spans="1:5" ht="63.75" customHeight="1">
      <c r="A32" s="114" t="s">
        <v>31</v>
      </c>
      <c r="B32" s="112" t="s">
        <v>70</v>
      </c>
      <c r="C32" s="23">
        <f>+'zbiorcz inf. PFOŚi GW'!D31</f>
        <v>6418000</v>
      </c>
      <c r="D32" s="136">
        <v>1553338</v>
      </c>
      <c r="E32" s="62">
        <f>D32/C32*100</f>
        <v>24.202835774384543</v>
      </c>
    </row>
    <row r="33" spans="1:5" ht="30.75" customHeight="1">
      <c r="A33" s="114"/>
      <c r="B33" s="112"/>
      <c r="C33" s="23"/>
      <c r="D33" s="136"/>
      <c r="E33" s="62"/>
    </row>
    <row r="34" spans="1:5" ht="29.25" customHeight="1">
      <c r="A34" s="21"/>
      <c r="B34" s="47"/>
      <c r="C34" s="23"/>
      <c r="D34" s="136"/>
      <c r="E34" s="62"/>
    </row>
    <row r="35" spans="1:5" ht="15.75">
      <c r="A35" s="17" t="s">
        <v>36</v>
      </c>
      <c r="B35" s="25" t="s">
        <v>37</v>
      </c>
      <c r="C35" s="26">
        <f>C27-C30</f>
        <v>65</v>
      </c>
      <c r="D35" s="137">
        <f>+D27-D30</f>
        <v>4627674</v>
      </c>
      <c r="E35" s="63"/>
    </row>
    <row r="36" spans="1:5" ht="15.75">
      <c r="A36" s="48"/>
      <c r="B36" s="49"/>
      <c r="C36" s="50"/>
      <c r="D36" s="141"/>
      <c r="E36" s="69"/>
    </row>
    <row r="37" spans="1:5" ht="15.75">
      <c r="A37" s="12"/>
      <c r="B37" s="13"/>
      <c r="C37" s="23"/>
      <c r="D37" s="136"/>
      <c r="E37" s="62"/>
    </row>
    <row r="38" spans="1:5" ht="15.75">
      <c r="A38" s="17" t="s">
        <v>38</v>
      </c>
      <c r="B38" s="25" t="s">
        <v>39</v>
      </c>
      <c r="C38" s="26">
        <f>C35+C30</f>
        <v>6418065</v>
      </c>
      <c r="D38" s="137">
        <f>D35+D30</f>
        <v>6181012</v>
      </c>
      <c r="E38" s="63">
        <f>+D38*100/C38</f>
        <v>96.30647243366965</v>
      </c>
    </row>
    <row r="39" spans="1:5" ht="15.75" thickBot="1">
      <c r="A39" s="52"/>
      <c r="B39" s="53"/>
      <c r="C39" s="54"/>
      <c r="D39" s="142"/>
      <c r="E39" s="70"/>
    </row>
  </sheetData>
  <mergeCells count="4">
    <mergeCell ref="A3:E3"/>
    <mergeCell ref="A4:E4"/>
    <mergeCell ref="A5:E5"/>
    <mergeCell ref="A6:E6"/>
  </mergeCells>
  <printOptions horizontalCentered="1"/>
  <pageMargins left="0.6299212598425197" right="0.3937007874015748" top="0.7874015748031497" bottom="1.14" header="0.5118110236220472" footer="0.5118110236220472"/>
  <pageSetup firstPageNumber="37" useFirstPageNumber="1" horizontalDpi="300" verticalDpi="300" orientation="portrait" paperSize="9" scale="75" r:id="rId1"/>
  <headerFooter alignWithMargins="0">
    <oddFooter>&amp;C&amp;12-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39"/>
  <sheetViews>
    <sheetView showGridLines="0" view="pageBreakPreview" zoomScale="75" zoomScaleNormal="75" zoomScaleSheetLayoutView="75" workbookViewId="0" topLeftCell="A1">
      <selection activeCell="B21" sqref="B21:B22"/>
    </sheetView>
  </sheetViews>
  <sheetFormatPr defaultColWidth="9.00390625" defaultRowHeight="12.75"/>
  <cols>
    <col min="1" max="1" width="7.125" style="0" customWidth="1"/>
    <col min="2" max="2" width="70.375" style="0" customWidth="1"/>
    <col min="3" max="3" width="17.625" style="0" customWidth="1"/>
    <col min="4" max="4" width="18.375" style="0" customWidth="1"/>
    <col min="5" max="5" width="11.375" style="0" customWidth="1"/>
    <col min="7" max="7" width="9.625" style="0" customWidth="1"/>
  </cols>
  <sheetData>
    <row r="2" spans="1:5" ht="15">
      <c r="A2" s="1"/>
      <c r="B2" s="1"/>
      <c r="C2" s="1"/>
      <c r="D2" s="1"/>
      <c r="E2" s="1"/>
    </row>
    <row r="3" spans="1:5" ht="27.75">
      <c r="A3" s="159" t="s">
        <v>52</v>
      </c>
      <c r="B3" s="159"/>
      <c r="C3" s="159"/>
      <c r="D3" s="159"/>
      <c r="E3" s="159"/>
    </row>
    <row r="4" spans="1:5" ht="27.75">
      <c r="A4" s="159" t="s">
        <v>1</v>
      </c>
      <c r="B4" s="159"/>
      <c r="C4" s="159"/>
      <c r="D4" s="159"/>
      <c r="E4" s="159"/>
    </row>
    <row r="5" spans="1:5" ht="27.75">
      <c r="A5" s="159" t="s">
        <v>41</v>
      </c>
      <c r="B5" s="159"/>
      <c r="C5" s="159"/>
      <c r="D5" s="159"/>
      <c r="E5" s="159"/>
    </row>
    <row r="6" spans="1:5" ht="27.75">
      <c r="A6" s="159" t="s">
        <v>74</v>
      </c>
      <c r="B6" s="159"/>
      <c r="C6" s="159"/>
      <c r="D6" s="159"/>
      <c r="E6" s="159"/>
    </row>
    <row r="7" spans="1:5" ht="15.75">
      <c r="A7" s="6"/>
      <c r="B7" s="7" t="s">
        <v>2</v>
      </c>
      <c r="C7" s="1"/>
      <c r="D7" s="1"/>
      <c r="E7" s="1"/>
    </row>
    <row r="8" spans="1:5" ht="16.5" thickBot="1">
      <c r="A8" s="8" t="s">
        <v>2</v>
      </c>
      <c r="B8" s="9"/>
      <c r="C8" s="10" t="s">
        <v>3</v>
      </c>
      <c r="D8" s="10"/>
      <c r="E8" s="11"/>
    </row>
    <row r="9" spans="1:5" ht="15.75">
      <c r="A9" s="12"/>
      <c r="B9" s="13"/>
      <c r="C9" s="14" t="s">
        <v>4</v>
      </c>
      <c r="D9" s="125"/>
      <c r="E9" s="59" t="s">
        <v>42</v>
      </c>
    </row>
    <row r="10" spans="1:5" ht="15.75">
      <c r="A10" s="17" t="s">
        <v>6</v>
      </c>
      <c r="B10" s="14" t="s">
        <v>7</v>
      </c>
      <c r="C10" s="14" t="s">
        <v>8</v>
      </c>
      <c r="D10" s="125" t="s">
        <v>5</v>
      </c>
      <c r="E10" s="59" t="s">
        <v>43</v>
      </c>
    </row>
    <row r="11" spans="1:5" ht="15.75">
      <c r="A11" s="12"/>
      <c r="B11" s="13"/>
      <c r="C11" s="14" t="s">
        <v>59</v>
      </c>
      <c r="D11" s="125"/>
      <c r="E11" s="60" t="s">
        <v>51</v>
      </c>
    </row>
    <row r="12" spans="1:5" ht="16.5" thickBot="1">
      <c r="A12" s="18" t="s">
        <v>23</v>
      </c>
      <c r="B12" s="19" t="s">
        <v>24</v>
      </c>
      <c r="C12" s="19" t="s">
        <v>25</v>
      </c>
      <c r="D12" s="126">
        <v>4</v>
      </c>
      <c r="E12" s="61">
        <v>5</v>
      </c>
    </row>
    <row r="13" spans="1:5" ht="15">
      <c r="A13" s="21"/>
      <c r="B13" s="22"/>
      <c r="C13" s="23"/>
      <c r="D13" s="127"/>
      <c r="E13" s="62"/>
    </row>
    <row r="14" spans="1:5" ht="15.75">
      <c r="A14" s="17" t="s">
        <v>26</v>
      </c>
      <c r="B14" s="25" t="s">
        <v>27</v>
      </c>
      <c r="C14" s="26">
        <f>+'zbiorcz inf. PFOŚi GW'!D13</f>
        <v>4068065</v>
      </c>
      <c r="D14" s="128">
        <f>+C14</f>
        <v>4068065</v>
      </c>
      <c r="E14" s="63">
        <f>+D14*100/C14</f>
        <v>100</v>
      </c>
    </row>
    <row r="15" spans="1:5" ht="15">
      <c r="A15" s="21"/>
      <c r="B15" s="22"/>
      <c r="C15" s="23"/>
      <c r="D15" s="127"/>
      <c r="E15" s="62"/>
    </row>
    <row r="16" spans="1:5" ht="15.75">
      <c r="A16" s="28" t="s">
        <v>28</v>
      </c>
      <c r="B16" s="29" t="s">
        <v>29</v>
      </c>
      <c r="C16" s="30">
        <f>SUM(C20:C24)</f>
        <v>2350000</v>
      </c>
      <c r="D16" s="129">
        <f>SUM(D20:D24)</f>
        <v>2209081</v>
      </c>
      <c r="E16" s="64">
        <f>+D16*100/C16</f>
        <v>94.00344680851065</v>
      </c>
    </row>
    <row r="17" spans="1:5" ht="15">
      <c r="A17" s="32" t="s">
        <v>2</v>
      </c>
      <c r="B17" s="33" t="s">
        <v>2</v>
      </c>
      <c r="C17" s="23"/>
      <c r="D17" s="127"/>
      <c r="E17" s="62"/>
    </row>
    <row r="18" spans="1:5" ht="15">
      <c r="A18" s="32" t="s">
        <v>2</v>
      </c>
      <c r="B18" s="33" t="s">
        <v>30</v>
      </c>
      <c r="C18" s="23"/>
      <c r="D18" s="127"/>
      <c r="E18" s="62"/>
    </row>
    <row r="19" spans="1:5" ht="15">
      <c r="A19" s="21"/>
      <c r="B19" s="22"/>
      <c r="C19" s="23"/>
      <c r="D19" s="127"/>
      <c r="E19" s="62"/>
    </row>
    <row r="20" spans="1:5" ht="15">
      <c r="A20" s="65" t="s">
        <v>31</v>
      </c>
      <c r="B20" s="111" t="s">
        <v>47</v>
      </c>
      <c r="C20" s="23">
        <f>+'zbiorcz inf. PFOŚi GW'!D19</f>
        <v>2200000</v>
      </c>
      <c r="D20" s="127">
        <v>1767308</v>
      </c>
      <c r="E20" s="66">
        <f>+D20*100/C20</f>
        <v>80.33218181818182</v>
      </c>
    </row>
    <row r="21" spans="1:5" ht="15">
      <c r="A21" s="21"/>
      <c r="B21" s="111" t="s">
        <v>48</v>
      </c>
      <c r="C21" s="23"/>
      <c r="D21" s="127"/>
      <c r="E21" s="62"/>
    </row>
    <row r="22" spans="1:5" ht="51" customHeight="1">
      <c r="A22" s="32" t="s">
        <v>2</v>
      </c>
      <c r="B22" s="112" t="s">
        <v>49</v>
      </c>
      <c r="C22" s="23"/>
      <c r="D22" s="127"/>
      <c r="E22" s="66"/>
    </row>
    <row r="23" spans="1:5" ht="15">
      <c r="A23" s="21"/>
      <c r="B23" s="35"/>
      <c r="C23" s="23"/>
      <c r="D23" s="127"/>
      <c r="E23" s="62"/>
    </row>
    <row r="24" spans="1:5" ht="15">
      <c r="A24" s="113" t="s">
        <v>44</v>
      </c>
      <c r="B24" s="111" t="s">
        <v>46</v>
      </c>
      <c r="C24" s="23">
        <f>+'zbiorcz inf. PFOŚi GW'!D23</f>
        <v>150000</v>
      </c>
      <c r="D24" s="127">
        <v>441773</v>
      </c>
      <c r="E24" s="66">
        <f>+D24*100/C24</f>
        <v>294.51533333333333</v>
      </c>
    </row>
    <row r="25" spans="1:5" ht="15">
      <c r="A25" s="32" t="s">
        <v>2</v>
      </c>
      <c r="B25" s="22"/>
      <c r="C25" s="23"/>
      <c r="D25" s="127"/>
      <c r="E25" s="62"/>
    </row>
    <row r="26" spans="1:5" ht="15">
      <c r="A26" s="38" t="s">
        <v>2</v>
      </c>
      <c r="B26" s="39" t="s">
        <v>2</v>
      </c>
      <c r="C26" s="40"/>
      <c r="D26" s="130"/>
      <c r="E26" s="67"/>
    </row>
    <row r="27" spans="1:5" ht="15.75">
      <c r="A27" s="17" t="s">
        <v>32</v>
      </c>
      <c r="B27" s="25" t="s">
        <v>33</v>
      </c>
      <c r="C27" s="26">
        <f>C16+C14</f>
        <v>6418065</v>
      </c>
      <c r="D27" s="128">
        <f>D16+D14</f>
        <v>6277146</v>
      </c>
      <c r="E27" s="63">
        <f>+D27*100/C27</f>
        <v>97.8043382234365</v>
      </c>
    </row>
    <row r="28" spans="1:5" ht="15.75" thickBot="1">
      <c r="A28" s="42"/>
      <c r="B28" s="43"/>
      <c r="C28" s="44"/>
      <c r="D28" s="131"/>
      <c r="E28" s="68"/>
    </row>
    <row r="29" spans="1:5" ht="15.75" thickTop="1">
      <c r="A29" s="21"/>
      <c r="B29" s="22"/>
      <c r="C29" s="23"/>
      <c r="D29" s="127"/>
      <c r="E29" s="62"/>
    </row>
    <row r="30" spans="1:5" ht="15.75">
      <c r="A30" s="28" t="s">
        <v>34</v>
      </c>
      <c r="B30" s="29" t="s">
        <v>45</v>
      </c>
      <c r="C30" s="30">
        <f>SUM(C32:C33)</f>
        <v>6418000</v>
      </c>
      <c r="D30" s="129">
        <f>SUM(D32:D34)</f>
        <v>2111084</v>
      </c>
      <c r="E30" s="64">
        <f>+D30*100/C30</f>
        <v>32.89317544406357</v>
      </c>
    </row>
    <row r="31" spans="1:5" ht="15">
      <c r="A31" s="21"/>
      <c r="B31" s="47"/>
      <c r="C31" s="23"/>
      <c r="D31" s="127"/>
      <c r="E31" s="62"/>
    </row>
    <row r="32" spans="1:5" ht="63.75" customHeight="1">
      <c r="A32" s="114" t="s">
        <v>31</v>
      </c>
      <c r="B32" s="112" t="s">
        <v>70</v>
      </c>
      <c r="C32" s="23">
        <f>+'zbiorcz inf. PFOŚi GW'!D31</f>
        <v>6418000</v>
      </c>
      <c r="D32" s="127">
        <v>2111084</v>
      </c>
      <c r="E32" s="62">
        <f>D32/C32*100</f>
        <v>32.89317544406357</v>
      </c>
    </row>
    <row r="33" spans="1:5" ht="30.75" customHeight="1">
      <c r="A33" s="114"/>
      <c r="B33" s="112"/>
      <c r="C33" s="23"/>
      <c r="D33" s="127"/>
      <c r="E33" s="62"/>
    </row>
    <row r="34" spans="1:5" ht="29.25" customHeight="1">
      <c r="A34" s="21"/>
      <c r="B34" s="47"/>
      <c r="C34" s="23"/>
      <c r="D34" s="127"/>
      <c r="E34" s="62"/>
    </row>
    <row r="35" spans="1:5" ht="15.75">
      <c r="A35" s="17" t="s">
        <v>36</v>
      </c>
      <c r="B35" s="25" t="s">
        <v>37</v>
      </c>
      <c r="C35" s="26">
        <f>C27-C30</f>
        <v>65</v>
      </c>
      <c r="D35" s="128">
        <f>+D27-D30</f>
        <v>4166062</v>
      </c>
      <c r="E35" s="145">
        <v>0</v>
      </c>
    </row>
    <row r="36" spans="1:5" ht="15.75">
      <c r="A36" s="48"/>
      <c r="B36" s="49"/>
      <c r="C36" s="50"/>
      <c r="D36" s="132"/>
      <c r="E36" s="69"/>
    </row>
    <row r="37" spans="1:5" ht="15.75">
      <c r="A37" s="12"/>
      <c r="B37" s="13"/>
      <c r="C37" s="23"/>
      <c r="D37" s="127"/>
      <c r="E37" s="62"/>
    </row>
    <row r="38" spans="1:5" ht="15.75">
      <c r="A38" s="17" t="s">
        <v>38</v>
      </c>
      <c r="B38" s="25" t="s">
        <v>39</v>
      </c>
      <c r="C38" s="26">
        <f>C35+C30</f>
        <v>6418065</v>
      </c>
      <c r="D38" s="128">
        <f>D35+D30</f>
        <v>6277146</v>
      </c>
      <c r="E38" s="63">
        <f>+D38*100/C38</f>
        <v>97.8043382234365</v>
      </c>
    </row>
    <row r="39" spans="1:5" ht="15.75" thickBot="1">
      <c r="A39" s="52"/>
      <c r="B39" s="53"/>
      <c r="C39" s="54"/>
      <c r="D39" s="133"/>
      <c r="E39" s="70"/>
    </row>
  </sheetData>
  <mergeCells count="4">
    <mergeCell ref="A3:E3"/>
    <mergeCell ref="A4:E4"/>
    <mergeCell ref="A5:E5"/>
    <mergeCell ref="A6:E6"/>
  </mergeCells>
  <printOptions horizontalCentered="1"/>
  <pageMargins left="0.5905511811023623" right="0.3937007874015748" top="0.7874015748031497" bottom="0.984251968503937" header="0.5118110236220472" footer="0.5118110236220472"/>
  <pageSetup firstPageNumber="47" useFirstPageNumber="1" horizontalDpi="300" verticalDpi="300" orientation="portrait" paperSize="9" scale="75" r:id="rId1"/>
  <headerFooter alignWithMargins="0">
    <oddFooter>&amp;C&amp;12-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39"/>
  <sheetViews>
    <sheetView showGridLines="0" view="pageBreakPreview" zoomScale="75" zoomScaleNormal="75" zoomScaleSheetLayoutView="75" workbookViewId="0" topLeftCell="A17">
      <selection activeCell="B21" sqref="B21:B22"/>
    </sheetView>
  </sheetViews>
  <sheetFormatPr defaultColWidth="9.00390625" defaultRowHeight="12.75"/>
  <cols>
    <col min="1" max="1" width="6.375" style="0" customWidth="1"/>
    <col min="2" max="2" width="69.875" style="0" customWidth="1"/>
    <col min="3" max="3" width="17.00390625" style="0" customWidth="1"/>
    <col min="4" max="4" width="16.875" style="0" customWidth="1"/>
    <col min="5" max="5" width="10.125" style="0" customWidth="1"/>
    <col min="7" max="7" width="9.625" style="0" customWidth="1"/>
  </cols>
  <sheetData>
    <row r="2" spans="1:5" ht="15">
      <c r="A2" s="1"/>
      <c r="B2" s="1"/>
      <c r="C2" s="1"/>
      <c r="D2" s="1"/>
      <c r="E2" s="1"/>
    </row>
    <row r="3" spans="1:6" ht="27.75">
      <c r="A3" s="159" t="s">
        <v>52</v>
      </c>
      <c r="B3" s="159"/>
      <c r="C3" s="159"/>
      <c r="D3" s="159"/>
      <c r="E3" s="159"/>
      <c r="F3" s="149"/>
    </row>
    <row r="4" spans="1:6" ht="27.75">
      <c r="A4" s="159" t="s">
        <v>1</v>
      </c>
      <c r="B4" s="159"/>
      <c r="C4" s="159"/>
      <c r="D4" s="159"/>
      <c r="E4" s="159"/>
      <c r="F4" s="149"/>
    </row>
    <row r="5" spans="1:5" ht="27.75">
      <c r="A5" s="159" t="s">
        <v>41</v>
      </c>
      <c r="B5" s="159"/>
      <c r="C5" s="159"/>
      <c r="D5" s="159"/>
      <c r="E5" s="159"/>
    </row>
    <row r="6" spans="1:5" ht="27.75">
      <c r="A6" s="159" t="s">
        <v>75</v>
      </c>
      <c r="B6" s="159"/>
      <c r="C6" s="159"/>
      <c r="D6" s="159"/>
      <c r="E6" s="159"/>
    </row>
    <row r="7" spans="1:5" ht="15.75">
      <c r="A7" s="6"/>
      <c r="B7" s="7" t="s">
        <v>2</v>
      </c>
      <c r="C7" s="1"/>
      <c r="D7" s="1"/>
      <c r="E7" s="1"/>
    </row>
    <row r="8" spans="1:5" ht="16.5" thickBot="1">
      <c r="A8" s="8" t="s">
        <v>2</v>
      </c>
      <c r="B8" s="9"/>
      <c r="C8" s="10" t="s">
        <v>3</v>
      </c>
      <c r="D8" s="10"/>
      <c r="E8" s="11"/>
    </row>
    <row r="9" spans="1:5" ht="15.75">
      <c r="A9" s="150"/>
      <c r="B9" s="13"/>
      <c r="C9" s="14" t="s">
        <v>4</v>
      </c>
      <c r="D9" s="125"/>
      <c r="E9" s="59" t="s">
        <v>42</v>
      </c>
    </row>
    <row r="10" spans="1:5" ht="15.75">
      <c r="A10" s="17" t="s">
        <v>6</v>
      </c>
      <c r="B10" s="14" t="s">
        <v>7</v>
      </c>
      <c r="C10" s="14" t="s">
        <v>8</v>
      </c>
      <c r="D10" s="125" t="s">
        <v>5</v>
      </c>
      <c r="E10" s="59" t="s">
        <v>43</v>
      </c>
    </row>
    <row r="11" spans="1:5" ht="15.75">
      <c r="A11" s="12"/>
      <c r="B11" s="13"/>
      <c r="C11" s="14" t="s">
        <v>58</v>
      </c>
      <c r="D11" s="125"/>
      <c r="E11" s="60" t="s">
        <v>51</v>
      </c>
    </row>
    <row r="12" spans="1:5" ht="16.5" thickBot="1">
      <c r="A12" s="18" t="s">
        <v>23</v>
      </c>
      <c r="B12" s="19" t="s">
        <v>24</v>
      </c>
      <c r="C12" s="19" t="s">
        <v>25</v>
      </c>
      <c r="D12" s="126">
        <v>4</v>
      </c>
      <c r="E12" s="61">
        <v>5</v>
      </c>
    </row>
    <row r="13" spans="1:5" ht="15">
      <c r="A13" s="21"/>
      <c r="B13" s="22"/>
      <c r="C13" s="23"/>
      <c r="D13" s="127"/>
      <c r="E13" s="62"/>
    </row>
    <row r="14" spans="1:5" ht="15.75">
      <c r="A14" s="17" t="s">
        <v>26</v>
      </c>
      <c r="B14" s="25" t="s">
        <v>27</v>
      </c>
      <c r="C14" s="26">
        <f>+'zbiorcz inf. PFOŚi GW'!D13</f>
        <v>4068065</v>
      </c>
      <c r="D14" s="128">
        <f>+C14</f>
        <v>4068065</v>
      </c>
      <c r="E14" s="63">
        <f>+D14*100/C14</f>
        <v>100</v>
      </c>
    </row>
    <row r="15" spans="1:5" ht="15">
      <c r="A15" s="21"/>
      <c r="B15" s="22"/>
      <c r="C15" s="23"/>
      <c r="D15" s="127"/>
      <c r="E15" s="62"/>
    </row>
    <row r="16" spans="1:5" ht="15.75">
      <c r="A16" s="28" t="s">
        <v>28</v>
      </c>
      <c r="B16" s="29" t="s">
        <v>29</v>
      </c>
      <c r="C16" s="30">
        <f>SUM(C20:C24)</f>
        <v>2350000</v>
      </c>
      <c r="D16" s="129">
        <f>SUM(D20:D24)</f>
        <v>2228847</v>
      </c>
      <c r="E16" s="64">
        <f>+D16*100/C16</f>
        <v>94.84455319148937</v>
      </c>
    </row>
    <row r="17" spans="1:5" ht="15">
      <c r="A17" s="32" t="s">
        <v>2</v>
      </c>
      <c r="B17" s="33" t="s">
        <v>2</v>
      </c>
      <c r="C17" s="23"/>
      <c r="D17" s="127"/>
      <c r="E17" s="62"/>
    </row>
    <row r="18" spans="1:5" ht="15">
      <c r="A18" s="32" t="s">
        <v>2</v>
      </c>
      <c r="B18" s="33" t="s">
        <v>30</v>
      </c>
      <c r="C18" s="23"/>
      <c r="D18" s="127"/>
      <c r="E18" s="62"/>
    </row>
    <row r="19" spans="1:5" ht="15">
      <c r="A19" s="21"/>
      <c r="B19" s="22"/>
      <c r="C19" s="23"/>
      <c r="D19" s="127"/>
      <c r="E19" s="62"/>
    </row>
    <row r="20" spans="1:5" ht="15">
      <c r="A20" s="65" t="s">
        <v>31</v>
      </c>
      <c r="B20" s="111" t="s">
        <v>47</v>
      </c>
      <c r="C20" s="23">
        <f>+'zbiorcz inf. PFOŚi GW'!D19</f>
        <v>2200000</v>
      </c>
      <c r="D20" s="127">
        <v>1777450</v>
      </c>
      <c r="E20" s="66">
        <f>+D20*100/C20</f>
        <v>80.79318181818182</v>
      </c>
    </row>
    <row r="21" spans="1:5" ht="15">
      <c r="A21" s="21"/>
      <c r="B21" s="111" t="s">
        <v>48</v>
      </c>
      <c r="C21" s="23"/>
      <c r="D21" s="127"/>
      <c r="E21" s="62"/>
    </row>
    <row r="22" spans="1:5" ht="45">
      <c r="A22" s="32" t="s">
        <v>2</v>
      </c>
      <c r="B22" s="112" t="s">
        <v>49</v>
      </c>
      <c r="C22" s="23"/>
      <c r="D22" s="127"/>
      <c r="E22" s="66"/>
    </row>
    <row r="23" spans="1:5" ht="15">
      <c r="A23" s="21"/>
      <c r="B23" s="35"/>
      <c r="C23" s="23"/>
      <c r="D23" s="127"/>
      <c r="E23" s="62"/>
    </row>
    <row r="24" spans="1:5" ht="15">
      <c r="A24" s="151" t="s">
        <v>44</v>
      </c>
      <c r="B24" s="111" t="s">
        <v>46</v>
      </c>
      <c r="C24" s="23">
        <f>+'zbiorcz inf. PFOŚi GW'!D23</f>
        <v>150000</v>
      </c>
      <c r="D24" s="127">
        <v>451397</v>
      </c>
      <c r="E24" s="66">
        <f>+D24*100/C24</f>
        <v>300.9313333333333</v>
      </c>
    </row>
    <row r="25" spans="1:5" ht="15">
      <c r="A25" s="32" t="s">
        <v>2</v>
      </c>
      <c r="B25" s="22"/>
      <c r="C25" s="23"/>
      <c r="D25" s="127"/>
      <c r="E25" s="62"/>
    </row>
    <row r="26" spans="1:5" ht="15">
      <c r="A26" s="38" t="s">
        <v>2</v>
      </c>
      <c r="B26" s="39" t="s">
        <v>2</v>
      </c>
      <c r="C26" s="40"/>
      <c r="D26" s="130"/>
      <c r="E26" s="67"/>
    </row>
    <row r="27" spans="1:5" ht="15.75">
      <c r="A27" s="17" t="s">
        <v>32</v>
      </c>
      <c r="B27" s="25" t="s">
        <v>33</v>
      </c>
      <c r="C27" s="26">
        <f>C16+C14</f>
        <v>6418065</v>
      </c>
      <c r="D27" s="128">
        <f>D16+D14</f>
        <v>6296912</v>
      </c>
      <c r="E27" s="63">
        <f>+D27*100/C27</f>
        <v>98.11231266744727</v>
      </c>
    </row>
    <row r="28" spans="1:5" ht="15.75" thickBot="1">
      <c r="A28" s="42"/>
      <c r="B28" s="43"/>
      <c r="C28" s="44"/>
      <c r="D28" s="131"/>
      <c r="E28" s="68"/>
    </row>
    <row r="29" spans="1:5" ht="15.75" thickTop="1">
      <c r="A29" s="21"/>
      <c r="B29" s="22"/>
      <c r="C29" s="23"/>
      <c r="D29" s="127"/>
      <c r="E29" s="62"/>
    </row>
    <row r="30" spans="1:5" ht="15.75">
      <c r="A30" s="28" t="s">
        <v>34</v>
      </c>
      <c r="B30" s="29" t="s">
        <v>45</v>
      </c>
      <c r="C30" s="30">
        <f>SUM(C32:C33)</f>
        <v>6418000</v>
      </c>
      <c r="D30" s="129">
        <f>SUM(D32:D34)</f>
        <v>2598034</v>
      </c>
      <c r="E30" s="64">
        <f>+D30*100/C30</f>
        <v>40.48043004051106</v>
      </c>
    </row>
    <row r="31" spans="1:5" ht="15">
      <c r="A31" s="21"/>
      <c r="B31" s="47"/>
      <c r="C31" s="23"/>
      <c r="D31" s="127"/>
      <c r="E31" s="62"/>
    </row>
    <row r="32" spans="1:5" ht="63.75" customHeight="1">
      <c r="A32" s="152" t="s">
        <v>31</v>
      </c>
      <c r="B32" s="112" t="s">
        <v>70</v>
      </c>
      <c r="C32" s="23">
        <f>+'zbiorcz inf. PFOŚi GW'!D31</f>
        <v>6418000</v>
      </c>
      <c r="D32" s="127">
        <v>2598034</v>
      </c>
      <c r="E32" s="62">
        <f>D32/C32*100</f>
        <v>40.48043004051106</v>
      </c>
    </row>
    <row r="33" spans="1:5" ht="30.75" customHeight="1">
      <c r="A33" s="152"/>
      <c r="B33" s="112"/>
      <c r="C33" s="23"/>
      <c r="D33" s="127"/>
      <c r="E33" s="62"/>
    </row>
    <row r="34" spans="1:5" ht="29.25" customHeight="1">
      <c r="A34" s="21"/>
      <c r="B34" s="47"/>
      <c r="C34" s="23"/>
      <c r="D34" s="127"/>
      <c r="E34" s="62"/>
    </row>
    <row r="35" spans="1:5" ht="15.75">
      <c r="A35" s="17" t="s">
        <v>36</v>
      </c>
      <c r="B35" s="25" t="s">
        <v>37</v>
      </c>
      <c r="C35" s="26">
        <f>C27-C30</f>
        <v>65</v>
      </c>
      <c r="D35" s="128">
        <f>+D27-D30</f>
        <v>3698878</v>
      </c>
      <c r="E35" s="145">
        <v>0</v>
      </c>
    </row>
    <row r="36" spans="1:5" ht="15.75">
      <c r="A36" s="48"/>
      <c r="B36" s="49"/>
      <c r="C36" s="50"/>
      <c r="D36" s="132"/>
      <c r="E36" s="69"/>
    </row>
    <row r="37" spans="1:5" ht="15.75">
      <c r="A37" s="12"/>
      <c r="B37" s="13"/>
      <c r="C37" s="23"/>
      <c r="D37" s="127"/>
      <c r="E37" s="62"/>
    </row>
    <row r="38" spans="1:5" ht="15.75">
      <c r="A38" s="17" t="s">
        <v>38</v>
      </c>
      <c r="B38" s="25" t="s">
        <v>39</v>
      </c>
      <c r="C38" s="26">
        <f>C35+C30</f>
        <v>6418065</v>
      </c>
      <c r="D38" s="128">
        <f>D35+D30</f>
        <v>6296912</v>
      </c>
      <c r="E38" s="63">
        <f>+D38*100/C38</f>
        <v>98.11231266744727</v>
      </c>
    </row>
    <row r="39" spans="1:5" ht="15.75" thickBot="1">
      <c r="A39" s="52"/>
      <c r="B39" s="53"/>
      <c r="C39" s="54"/>
      <c r="D39" s="133"/>
      <c r="E39" s="70"/>
    </row>
  </sheetData>
  <mergeCells count="4">
    <mergeCell ref="A5:E5"/>
    <mergeCell ref="A6:E6"/>
    <mergeCell ref="A3:E3"/>
    <mergeCell ref="A4:E4"/>
  </mergeCells>
  <printOptions horizontalCentered="1"/>
  <pageMargins left="0.5905511811023623" right="0.3937007874015748" top="0.7874015748031497" bottom="0.984251968503937" header="0.5118110236220472" footer="0.5118110236220472"/>
  <pageSetup firstPageNumber="38" useFirstPageNumber="1" horizontalDpi="300" verticalDpi="300" orientation="portrait" paperSize="9" scale="75" r:id="rId1"/>
  <headerFooter alignWithMargins="0">
    <oddFooter>&amp;C&amp;12-&amp;P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Biuro Budżetu Urząd Miejski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z wykonania budżetu za 2001 rok </dc:title>
  <dc:subject>Wykonanie przychodów i wydatków PFOŚiGW za 2001 rok</dc:subject>
  <dc:creator>Barbara Rejer</dc:creator>
  <cp:keywords/>
  <dc:description/>
  <cp:lastModifiedBy>Wydział Informatyki</cp:lastModifiedBy>
  <cp:lastPrinted>2002-02-28T12:00:26Z</cp:lastPrinted>
  <dcterms:created xsi:type="dcterms:W3CDTF">2000-01-06T10:47:41Z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